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3256" windowHeight="13176" tabRatio="683" activeTab="2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venues">Government_revenues_table[Valeur des revenus]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1" l="1"/>
  <c r="J82" i="11"/>
  <c r="D173" i="8"/>
  <c r="D172" i="8"/>
  <c r="B85" i="8"/>
  <c r="D169" i="8" l="1"/>
  <c r="D167" i="8"/>
  <c r="D85" i="8"/>
  <c r="D83" i="8"/>
  <c r="D170" i="8" l="1"/>
  <c r="J68" i="4"/>
  <c r="F59" i="8" l="1"/>
  <c r="J70" i="4"/>
  <c r="B81" i="8" l="1"/>
  <c r="B69" i="8"/>
  <c r="I611" i="11" l="1"/>
  <c r="I70" i="4" l="1"/>
  <c r="D54" i="8" l="1"/>
  <c r="F54" i="8" l="1"/>
  <c r="F185" i="8"/>
  <c r="F184" i="8"/>
  <c r="F134" i="8" l="1"/>
  <c r="F132" i="8"/>
  <c r="F53" i="8"/>
  <c r="F49" i="8"/>
  <c r="F48" i="8"/>
  <c r="F47" i="8"/>
  <c r="F41" i="8"/>
  <c r="D126" i="8" l="1"/>
  <c r="E61" i="9" s="1"/>
  <c r="E33" i="9"/>
  <c r="E60" i="9" l="1"/>
  <c r="E59" i="9"/>
  <c r="E62" i="9"/>
  <c r="B71" i="8"/>
  <c r="E23" i="9" l="1"/>
  <c r="B122" i="8" l="1"/>
  <c r="B83" i="8"/>
  <c r="B73" i="8"/>
  <c r="N4" i="4"/>
  <c r="E4" i="12"/>
  <c r="H4" i="8"/>
  <c r="G4" i="9"/>
  <c r="E22" i="9"/>
  <c r="E21" i="9"/>
  <c r="E34" i="9"/>
  <c r="J83" i="4"/>
  <c r="B39" i="4"/>
  <c r="C39" i="4"/>
  <c r="D39" i="4"/>
  <c r="E39" i="4"/>
  <c r="E37" i="4"/>
  <c r="D24" i="4"/>
  <c r="E25" i="4"/>
  <c r="D25" i="4"/>
  <c r="C25" i="4"/>
  <c r="B25" i="4"/>
  <c r="E24" i="4"/>
  <c r="C24" i="4"/>
  <c r="B24" i="4"/>
  <c r="E22" i="4"/>
  <c r="D22" i="4"/>
  <c r="C22" i="4"/>
  <c r="B22" i="4"/>
  <c r="C26" i="4"/>
  <c r="C27" i="4"/>
  <c r="C28" i="4"/>
  <c r="C29" i="4"/>
  <c r="C30" i="4"/>
  <c r="C31" i="4"/>
  <c r="C32" i="4"/>
  <c r="C33" i="4"/>
  <c r="C37" i="4"/>
  <c r="C38" i="4"/>
  <c r="C57" i="4"/>
  <c r="C58" i="4"/>
  <c r="C59" i="4"/>
  <c r="C61" i="4"/>
  <c r="C64" i="4"/>
  <c r="D26" i="4"/>
  <c r="D27" i="4"/>
  <c r="D28" i="4"/>
  <c r="D29" i="4"/>
  <c r="D30" i="4"/>
  <c r="D31" i="4"/>
  <c r="D32" i="4"/>
  <c r="D33" i="4"/>
  <c r="D37" i="4"/>
  <c r="D38" i="4"/>
  <c r="D57" i="4"/>
  <c r="D58" i="4"/>
  <c r="D59" i="4"/>
  <c r="D61" i="4"/>
  <c r="D64" i="4"/>
  <c r="E26" i="4"/>
  <c r="E27" i="4"/>
  <c r="E28" i="4"/>
  <c r="E29" i="4"/>
  <c r="E30" i="4"/>
  <c r="E31" i="4"/>
  <c r="E32" i="4"/>
  <c r="E33" i="4"/>
  <c r="E38" i="4"/>
  <c r="E57" i="4"/>
  <c r="E58" i="4"/>
  <c r="E59" i="4"/>
  <c r="E61" i="4"/>
  <c r="E64" i="4"/>
  <c r="B26" i="4"/>
  <c r="B27" i="4"/>
  <c r="B28" i="4"/>
  <c r="B29" i="4"/>
  <c r="B30" i="4"/>
  <c r="B31" i="4"/>
  <c r="B32" i="4"/>
  <c r="B33" i="4"/>
  <c r="B37" i="4"/>
  <c r="B38" i="4"/>
  <c r="B57" i="4"/>
  <c r="B58" i="4"/>
  <c r="B59" i="4"/>
  <c r="B61" i="4"/>
  <c r="B64" i="4"/>
  <c r="E58" i="9" l="1"/>
</calcChain>
</file>

<file path=xl/connections.xml><?xml version="1.0" encoding="utf-8"?>
<connections xmlns="http://schemas.openxmlformats.org/spreadsheetml/2006/main">
  <connection id="1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<sst xmlns="http://schemas.openxmlformats.org/spreadsheetml/2006/main" count="8301" uniqueCount="2633">
  <si>
    <t>Rempli le :</t>
  </si>
  <si>
    <t>Modèle de données résumées pour les divulgations ITIE</t>
  </si>
  <si>
    <t>Version 2.0 appliquée le 1er Juillet 2019</t>
  </si>
  <si>
    <t xml:space="preserve">En remplissant ce modèle de données résumées avec des données de votre Rapport ITIE, vous rendrez ces dernières accessibles sous un format lisible par machine (Exigence 7.2.d). 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</si>
  <si>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</si>
  <si>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</si>
  <si>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</si>
  <si>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</si>
  <si>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</si>
  <si>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</si>
  <si>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</si>
  <si>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</si>
  <si>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</si>
  <si>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</si>
  <si>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</si>
  <si>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</si>
  <si>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</si>
  <si>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 xml:space="preserve">Le Secrétariat international peut prodiguer conseils et soutien sur demande. Veuillez le contacter à </t>
  </si>
  <si>
    <t>data@eiti.org</t>
  </si>
  <si>
    <t>Les cellules en orange doivent être complétées avant la soumission</t>
  </si>
  <si>
    <t>Les cellules en bleu ne servent qu’à indiquer les sources et/ou à inscrire des commentaires</t>
  </si>
  <si>
    <t>Les cellules en blanc n’exigent aucune action</t>
  </si>
  <si>
    <t>Vous recevrez des retours immédiats sur un certain nombre des données que vous aurez inscrites, et certaines cellules se rempliront automatiquement.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</si>
  <si>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</si>
  <si>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</si>
  <si>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</si>
  <si>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</si>
  <si>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</si>
  <si>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</si>
  <si>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</si>
  <si>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</si>
  <si>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</si>
  <si>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</si>
  <si>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</si>
  <si>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</si>
  <si>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</si>
  <si>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</si>
  <si>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</si>
  <si>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</si>
  <si>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</si>
  <si>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</si>
  <si>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</si>
  <si>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</si>
  <si>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</si>
  <si>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</si>
  <si>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</si>
  <si>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t>Comment remplir cette feuille :</t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</si>
  <si>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</si>
  <si>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t xml:space="preserve">2. Lorsqu’il aura été répondu à certaines questions, de nouvelles indications et questions peuvent s’afficher. Merci de répondre à chacune d’elles jusqu’à ce que la section ait été remplie. </t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</si>
  <si>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</si>
  <si>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</si>
  <si>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à inscrire des commentaires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</si>
  <si>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</si>
  <si>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</si>
  <si>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</si>
  <si>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</si>
  <si>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</si>
  <si>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République centrafricaine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</si>
  <si>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</si>
  <si>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</si>
  <si>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</si>
  <si>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</si>
  <si>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</si>
  <si>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</si>
  <si>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Oui</t>
  </si>
  <si>
    <t>Quel est le nom de l’entreprise ?</t>
  </si>
  <si>
    <t>Enerteam</t>
  </si>
  <si>
    <t>Date à laquelle le Rapport ITIE a été rendu public</t>
  </si>
  <si>
    <t>URL, Rapport ITIE</t>
  </si>
  <si>
    <t>Les données ITIE sont-elles systématiquement divulguées par le gouvernement à une adresse unique?</t>
  </si>
  <si>
    <t>Non</t>
  </si>
  <si>
    <t>Date de publication des données ITIE</t>
  </si>
  <si>
    <t>Lien vers le site Internet (URL) de données ITIE</t>
  </si>
  <si>
    <t>Existe-t-il d’autres fichiers de caractère pertinent ?</t>
  </si>
  <si>
    <t>&lt;Sélectionner l’option&gt;</t>
  </si>
  <si>
    <t>Date à laquelle l’autre fichier a été rendu public</t>
  </si>
  <si>
    <t>URL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</si>
  <si>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</si>
  <si>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Le gouvernement applique-t-il une politique de données ouvertes ?</t>
  </si>
  <si>
    <t>Portail/fichiers de données ouvertes</t>
  </si>
  <si>
    <t>Couverture sectorielle</t>
  </si>
  <si>
    <t>Pétrole</t>
  </si>
  <si>
    <t>Gaz</t>
  </si>
  <si>
    <t>Mines (y compris carrières)</t>
  </si>
  <si>
    <t>Autres secteurs (autres que les secteur en amont)</t>
  </si>
  <si>
    <t>Si oui, préciser le nom (insérer de nouvelles lignes si multiples)</t>
  </si>
  <si>
    <t xml:space="preserve">Secteur Forestier </t>
  </si>
  <si>
    <t>Nombre d’entités de l’État déclarantes (Entreprises d'Etat incluses si collectant)</t>
  </si>
  <si>
    <t>Nombre d’entreprises déclarantes (Entreprises d'Etat incluses si payeur)</t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</si>
  <si>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</si>
  <si>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t>XAF</t>
  </si>
  <si>
    <t xml:space="preserve">Taux de change utilisé : 1 USD = </t>
  </si>
  <si>
    <t>Source du taux de change (URL,…):</t>
  </si>
  <si>
    <r>
      <t xml:space="preserve">Exigence ITIE 4.7: </t>
    </r>
    <r>
      <rPr>
        <sz val="12"/>
        <rFont val="Franklin Gothic Book"/>
        <family val="2"/>
      </rPr>
      <t>Désagrégation</t>
    </r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</si>
  <si>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</si>
  <si>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</si>
  <si>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</si>
  <si>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</si>
  <si>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</si>
  <si>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</si>
  <si>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</si>
  <si>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</si>
  <si>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Sans objet.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</si>
  <si>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</si>
  <si>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</si>
  <si>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</si>
  <si>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</si>
  <si>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</si>
  <si>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</si>
  <si>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</si>
  <si>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t xml:space="preserve">Pour chaque ligne, veuillez procéder comme suit </t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</si>
  <si>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</si>
  <si>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</si>
  <si>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</si>
  <si>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</si>
  <si>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</si>
  <si>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inscrire des commentaires</t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</si>
  <si>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</si>
  <si>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</si>
  <si>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</si>
  <si>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</si>
  <si>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</si>
  <si>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</si>
  <si>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</si>
  <si>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</si>
  <si>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</si>
  <si>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</si>
  <si>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Oui, divulgation systématique</t>
  </si>
  <si>
    <t>https://www.itierca.com/</t>
  </si>
  <si>
    <t>Vue d’ensemble des rôles des agences gouvernementales ?</t>
  </si>
  <si>
    <t>Oui, à travers le rapportage ITIE</t>
  </si>
  <si>
    <t>Régime des droits pétroliers et miniers?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</si>
  <si>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</si>
  <si>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</si>
  <si>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</si>
  <si>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</si>
  <si>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</si>
  <si>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</si>
  <si>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</si>
  <si>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</si>
  <si>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</si>
  <si>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</si>
  <si>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Non disponible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</si>
  <si>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</si>
  <si>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</si>
  <si>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</si>
  <si>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</si>
  <si>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</si>
  <si>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</si>
  <si>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</si>
  <si>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</si>
  <si>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</si>
  <si>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</si>
  <si>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</si>
  <si>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</si>
  <si>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</si>
  <si>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t>Toute référence à des entreprises d’État (portails ou sites Internet d’entreprise), telle que paraissant dans le Rapport (Ajouter des lignes si plusieurs Entreprises D'Etat)</t>
  </si>
  <si>
    <t>Référence au(s) rapport(s) financier(s) audité(s) (Ajouter des lignes si plusieurs Entreprises d'Etat)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</si>
  <si>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</si>
  <si>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t>Vue d’ensemble des industries extractives, y compris de toute activité importante de prospection.</t>
  </si>
  <si>
    <t>Section 4.1</t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</si>
  <si>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</si>
  <si>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(Nomenclature SH des Nations Unies)</t>
  </si>
  <si>
    <t>Divulgation des volumes de production</t>
  </si>
  <si>
    <t>Section 4.2</t>
  </si>
  <si>
    <t>Divulgation des valeurs de production</t>
  </si>
  <si>
    <t>Diamants (7102), volume</t>
  </si>
  <si>
    <t>carats</t>
  </si>
  <si>
    <t>USD</t>
  </si>
  <si>
    <t>&lt;méthode de calcul de la valeur de la production&gt;</t>
  </si>
  <si>
    <t>Or (7108), volume</t>
  </si>
  <si>
    <t>Tonnes</t>
  </si>
  <si>
    <t>Autres (2617), volume</t>
  </si>
  <si>
    <t>Sm3</t>
  </si>
  <si>
    <t>&lt;nombre&gt;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</si>
  <si>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</si>
  <si>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</si>
  <si>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Section 4.3</t>
  </si>
  <si>
    <t>Divulgation des valeurs d’exportation</t>
  </si>
  <si>
    <t>Valeur non disponible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</si>
  <si>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</si>
  <si>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</si>
  <si>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t>Les décisions du Groupe multipartite concernant les seuils de matérialité sont-elles publiquement disponibles ?</t>
  </si>
  <si>
    <t>Couverture de la réconciliation</t>
  </si>
  <si>
    <t>Calcul automatique utilisant le total des revenus du gouvernement et le total des données par entreprise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</si>
  <si>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</si>
  <si>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</si>
  <si>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</si>
  <si>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</si>
  <si>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</si>
  <si>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</si>
  <si>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</si>
  <si>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</si>
  <si>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</si>
  <si>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</si>
  <si>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</si>
  <si>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</si>
  <si>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</si>
  <si>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</si>
  <si>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</si>
  <si>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</si>
  <si>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</si>
  <si>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</si>
  <si>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</si>
  <si>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</si>
  <si>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</si>
  <si>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</si>
  <si>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</si>
  <si>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</si>
  <si>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</si>
  <si>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</si>
  <si>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</si>
  <si>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Section 6.2</t>
  </si>
  <si>
    <t>Si oui, quelle aurait dû être la part des revenus transférés par le gouvernement en vertu de la formule de répartition des revenus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</si>
  <si>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</si>
  <si>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</si>
  <si>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</si>
  <si>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Section 6.3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</si>
  <si>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</si>
  <si>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</si>
  <si>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</si>
  <si>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</si>
  <si>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</si>
  <si>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</si>
  <si>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</si>
  <si>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</si>
  <si>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</si>
  <si>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</si>
  <si>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</si>
  <si>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</si>
  <si>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</si>
  <si>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</si>
  <si>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t>Si oui, quel est le montant total des dépenses quasi fiscales engagées par les entreprises d’État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</si>
  <si>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</si>
  <si>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</si>
  <si>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</si>
  <si>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secteur artisanal et informel</t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</si>
  <si>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</si>
  <si>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</si>
  <si>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</si>
  <si>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</si>
  <si>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</si>
  <si>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secteur extractif - homme</t>
  </si>
  <si>
    <t>employés</t>
  </si>
  <si>
    <t>Emploi - secteur extractif - femme</t>
  </si>
  <si>
    <t xml:space="preserve">Emploi - secteur extractif </t>
  </si>
  <si>
    <t>Emploi - tous secteurs</t>
  </si>
  <si>
    <t>Investissements - secteur extractif</t>
  </si>
  <si>
    <t>Investissements - tous secteurs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</si>
  <si>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</si>
  <si>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</si>
  <si>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</si>
  <si>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</si>
  <si>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</si>
  <si>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</si>
  <si>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</si>
  <si>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</si>
  <si>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</si>
  <si>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</si>
  <si>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</si>
  <si>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</si>
  <si>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Veuillez fournir une liste de toutes les entités déclarantes, accompagnée de l’information y afférente</t>
  </si>
  <si>
    <t>Liste des entités de l’État déclarantes</t>
  </si>
  <si>
    <t>Nom complet de l’entité</t>
  </si>
  <si>
    <t>Type d'Agence</t>
  </si>
  <si>
    <t>N° d’identifiant (le cas échéant)</t>
  </si>
  <si>
    <t>Total déclaré</t>
  </si>
  <si>
    <t>DGDDI</t>
  </si>
  <si>
    <t>Administration d'Etat fédéré</t>
  </si>
  <si>
    <t>DGID</t>
  </si>
  <si>
    <t>Liste des entreprises déclarantes</t>
  </si>
  <si>
    <t>Identifiants d’entreprise</t>
  </si>
  <si>
    <t>Exemple : N° identification de contribuable</t>
  </si>
  <si>
    <t>The Brønnøysund Register Centre</t>
  </si>
  <si>
    <t>Si possible, indiquer le lien vers le registre ou l’entité</t>
  </si>
  <si>
    <t>Nom complet de l’entreprise</t>
  </si>
  <si>
    <t>Type d'entreprise</t>
  </si>
  <si>
    <t>Identifiant de l’entreprise</t>
  </si>
  <si>
    <t>Secteur</t>
  </si>
  <si>
    <t>Matières premières (séparation par virgule)</t>
  </si>
  <si>
    <t xml:space="preserve">Cotation boursière ou site Internet d’entreprise </t>
  </si>
  <si>
    <t>Rapport financier audité (si indisponible, bilan comptable ou flux de trésorerie…)</t>
  </si>
  <si>
    <t>Rapport de paiements à l’État</t>
  </si>
  <si>
    <t>Privée</t>
  </si>
  <si>
    <t>Minier</t>
  </si>
  <si>
    <t>Or</t>
  </si>
  <si>
    <t>Autres</t>
  </si>
  <si>
    <t>Bois</t>
  </si>
  <si>
    <t>Or &amp; Diamant</t>
  </si>
  <si>
    <t>Diamant</t>
  </si>
  <si>
    <t>GONGA</t>
  </si>
  <si>
    <t>SAWA SAWA</t>
  </si>
  <si>
    <t>Liste des projets à déclarer</t>
  </si>
  <si>
    <t>Nom complet du projet</t>
  </si>
  <si>
    <t>Référence(s) de la convention juridique : contrat, licence, bail, concession,...</t>
  </si>
  <si>
    <t>Sociétés associées, commencer par l’Opérateur</t>
  </si>
  <si>
    <t>Matières premières (une matière/ligne)</t>
  </si>
  <si>
    <t>Statut</t>
  </si>
  <si>
    <t>Volume de production</t>
  </si>
  <si>
    <t>Unité</t>
  </si>
  <si>
    <t>Valeur de production</t>
  </si>
  <si>
    <t>Devise</t>
  </si>
  <si>
    <t>Ajoutez de nouvelles lignes au besoin, effectuez un clic droit sur le numéro de ligne à gauche, puis sélectionnez « Insérer »</t>
  </si>
  <si>
    <t>Partie 4 (Recettes de l’État) Elle contient des données exhaustives sur les revenus de l’État par flux de revenu, en utilisant la classification SFP.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</si>
  <si>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</si>
  <si>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</si>
  <si>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</si>
  <si>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</si>
  <si>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</si>
  <si>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t>5. Si des paiements sont recensés dans le Rapport ITIE mais ne correspondent pas aux catégories SFP, veuillez les lister dans la case ci-dessous dénommée « Informations supplémentaires ».</t>
  </si>
  <si>
    <t>Total des recettes de l’État provenant du secteur extractif (utilisant la classification SFP)</t>
  </si>
  <si>
    <t>Cadre SFP pour le rapportage ITIE</t>
  </si>
  <si>
    <t>Exigence ITIE 5.1.b: Classification des revenus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</si>
  <si>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</si>
  <si>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GFS Niveau 1</t>
  </si>
  <si>
    <t>GFS Niveau 2</t>
  </si>
  <si>
    <t>GFS Niveau 3</t>
  </si>
  <si>
    <t>GFS Niveau 4</t>
  </si>
  <si>
    <t>Classification SFP</t>
  </si>
  <si>
    <t>Nom du flux de revenus</t>
  </si>
  <si>
    <t>Entité de l’État</t>
  </si>
  <si>
    <t>Valeur des revenus</t>
  </si>
  <si>
    <t>En quoi consiste le SFP ?</t>
  </si>
  <si>
    <t>Autres impôts payés par les entreprises exploitant des ressources naturelles (116E)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</si>
  <si>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</si>
  <si>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Cotisations patronales à la sécurité sociale (1212E)</t>
  </si>
  <si>
    <t>Contribution au développement social (CDS)</t>
  </si>
  <si>
    <t>Frais administratifs pour services gouvernementaux (1422E)</t>
  </si>
  <si>
    <t>Droits d'enregistrement (DE)</t>
  </si>
  <si>
    <t>Taxes sur les exportations (1152E)</t>
  </si>
  <si>
    <t>Impôts ordinaires sur le revenu, le bénéfice et les plus-values (1112E1)</t>
  </si>
  <si>
    <t>Impôt minimum forfaitaire (IMF)</t>
  </si>
  <si>
    <t>Loyer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</si>
  <si>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</si>
  <si>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t>Minimum impôt sur les sociétés (MIS)</t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</si>
  <si>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</si>
  <si>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Droits de licence (114521E)</t>
  </si>
  <si>
    <t>Patente</t>
  </si>
  <si>
    <t>Taxe d’abattage</t>
  </si>
  <si>
    <t>Impôt sur les sociétés (IS)</t>
  </si>
  <si>
    <t>Autres paiements de loyer (1415E5)</t>
  </si>
  <si>
    <t>Impôt sur les revenus des loyers (IRL)</t>
  </si>
  <si>
    <t>Impôt sur les revenus des personnes physiques (IRPP)</t>
  </si>
  <si>
    <t>Taxe de Reboisement</t>
  </si>
  <si>
    <t>Impôts généraux sur les biens et services (TVA, taxes sur les ventes, taxes sur le chiffre d’affaires)(1141E)</t>
  </si>
  <si>
    <t>Taxe sur la valeur ajoutée (TVA)</t>
  </si>
  <si>
    <t>Droits d'attributions</t>
  </si>
  <si>
    <t>Redevances (1415E1)</t>
  </si>
  <si>
    <t>Redevances superficiaires</t>
  </si>
  <si>
    <t>Transferts obligatoires à l’État (infrastructures et autres éléments) (1415E4)</t>
  </si>
  <si>
    <t>Total en USD</t>
  </si>
  <si>
    <t>Informations supplémentaires</t>
  </si>
  <si>
    <t>Ajouter ci-dessous, à titre de commentaire, toute information supplémentaire qu’il ne serait pas judicieux d’inclure dans le tableau ci-dessus.</t>
  </si>
  <si>
    <t>Commentaire 1</t>
  </si>
  <si>
    <t>Veuillez inclure des commentaires ici.</t>
  </si>
  <si>
    <t>Commentaire 2</t>
  </si>
  <si>
    <t>Insérer au besoin des lignes supplémentaires :</t>
  </si>
  <si>
    <t>Mines</t>
  </si>
  <si>
    <t>Total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</si>
  <si>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</si>
  <si>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</si>
  <si>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</si>
  <si>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</si>
  <si>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</si>
  <si>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</si>
  <si>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</si>
  <si>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</si>
  <si>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</si>
  <si>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</si>
  <si>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</si>
  <si>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</si>
  <si>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Entreprise</t>
  </si>
  <si>
    <t>Nom du paiement</t>
  </si>
  <si>
    <t>Perçu par projet (O/N)</t>
  </si>
  <si>
    <t>Déclaré par projet (O/N)</t>
  </si>
  <si>
    <t>Nom du projet</t>
  </si>
  <si>
    <t>Devise de déclaration</t>
  </si>
  <si>
    <t>Valeur de revenus</t>
  </si>
  <si>
    <t>Paiement effectué en nature?</t>
  </si>
  <si>
    <t>Volume en nature (si applicable)</t>
  </si>
  <si>
    <t>Unité (si applicable)</t>
  </si>
  <si>
    <t>Commentaires</t>
  </si>
  <si>
    <t>AJOUTER UN SECTEUR</t>
  </si>
  <si>
    <t>Ajouter ci-dessous, à titre de commentaire, toute information supplémentaire qu’il ne serait pas nécessaire d’inclure dans le tableau ci-dessus.</t>
  </si>
  <si>
    <t>Comment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</si>
  <si>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</si>
  <si>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</si>
  <si>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</si>
  <si>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5 - Liste de matières premières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</si>
  <si>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</si>
  <si>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Tableau 7 - Secteurs</t>
    </r>
  </si>
  <si>
    <r>
      <rPr>
        <b/>
        <sz val="10.5"/>
        <color theme="1"/>
        <rFont val="Calibri"/>
        <family val="2"/>
      </rPr>
      <t>Tableau 8 - Phases de projet</t>
    </r>
  </si>
  <si>
    <t>Tableau 9 - Types d'agences gouvernementales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</si>
  <si>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</si>
  <si>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</si>
  <si>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</si>
  <si>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Code numérique ISO (UN M49)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</si>
  <si>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</si>
  <si>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</si>
  <si>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</si>
  <si>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</si>
  <si>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1"/>
        <color theme="1"/>
        <rFont val="Calibri"/>
        <family val="2"/>
        <scheme val="minor"/>
      </rPr>
      <t>Code de produit HS</t>
    </r>
  </si>
  <si>
    <t>Description de produit HS</t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</si>
  <si>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</si>
  <si>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Combiné</t>
    </r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</si>
  <si>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</si>
  <si>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Code GFS</t>
    </r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</si>
  <si>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</si>
  <si>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</si>
  <si>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</si>
  <si>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</si>
  <si>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r>
      <rPr>
        <b/>
        <sz val="10.5"/>
        <color theme="1"/>
        <rFont val="Calibri"/>
        <family val="2"/>
      </rPr>
      <t>Secteur (s)</t>
    </r>
  </si>
  <si>
    <t>Étapes du projet</t>
  </si>
  <si>
    <t>Afghanistan</t>
  </si>
  <si>
    <t>AF</t>
  </si>
  <si>
    <t>AFG</t>
  </si>
  <si>
    <t>4</t>
  </si>
  <si>
    <t>AFN</t>
  </si>
  <si>
    <t>Afghani afghan</t>
  </si>
  <si>
    <t>&lt;Rapportage ITIE ou divulgation systématique?&gt;</t>
  </si>
  <si>
    <t>2606</t>
  </si>
  <si>
    <t>Aluminium (2606)</t>
  </si>
  <si>
    <t>Aluminium (2606), volume</t>
  </si>
  <si>
    <t>Impôts ordinaires sur le revenu, le bénéfice et les plus-values</t>
  </si>
  <si>
    <t>1112E1</t>
  </si>
  <si>
    <t>Impôts (11E)</t>
  </si>
  <si>
    <t>Impôts sur le revenu, le bénéfice et les plus-values</t>
  </si>
  <si>
    <t>&lt;Sélectionner le secteur&gt;</t>
  </si>
  <si>
    <t>&lt;Sélectionner l’étape&gt;</t>
  </si>
  <si>
    <t>Administration centrale</t>
  </si>
  <si>
    <t>Afrique du Sud</t>
  </si>
  <si>
    <t>ZA</t>
  </si>
  <si>
    <t>ZAF</t>
  </si>
  <si>
    <t>710</t>
  </si>
  <si>
    <t>ZAR</t>
  </si>
  <si>
    <t>Rand sud-africain</t>
  </si>
  <si>
    <r>
      <rPr>
        <sz val="10.5"/>
        <color theme="1"/>
        <rFont val="Calibri"/>
        <family val="2"/>
      </rPr>
      <t>Oui, divulgation systématique</t>
    </r>
  </si>
  <si>
    <t>2524</t>
  </si>
  <si>
    <t>Amiante (2524)</t>
  </si>
  <si>
    <t>Amiante (2524), volume</t>
  </si>
  <si>
    <t>Impôts extraordinaires sur le revenu, le bénéfice et les plus-values (1112E2)</t>
  </si>
  <si>
    <t>Impôts extraordinaires sur le revenu, le bénéfice et les plus-values</t>
  </si>
  <si>
    <t>1112E2</t>
  </si>
  <si>
    <t>Impôts sur le revenu, le bénéfice et les plus-values (111E)</t>
  </si>
  <si>
    <t>Prospection</t>
  </si>
  <si>
    <t>Albanie</t>
  </si>
  <si>
    <t>AL</t>
  </si>
  <si>
    <t>ALB</t>
  </si>
  <si>
    <t>8</t>
  </si>
  <si>
    <t>ALL</t>
  </si>
  <si>
    <t>Lek albanais</t>
  </si>
  <si>
    <t>Partiellement</t>
  </si>
  <si>
    <t>2514</t>
  </si>
  <si>
    <t>Ardoise (2514)</t>
  </si>
  <si>
    <t>Ardoise (2514), volume</t>
  </si>
  <si>
    <t>Impôts sur la masse salariale et la force de travail (112E)</t>
  </si>
  <si>
    <t>Impôts sur la masse salariale et la force de travail</t>
  </si>
  <si>
    <t>112E</t>
  </si>
  <si>
    <t>Production</t>
  </si>
  <si>
    <t>Administration locale</t>
  </si>
  <si>
    <t>Algérie</t>
  </si>
  <si>
    <t>DZ</t>
  </si>
  <si>
    <t>DZA</t>
  </si>
  <si>
    <t>12</t>
  </si>
  <si>
    <t>DZD</t>
  </si>
  <si>
    <t>Dinar algérien</t>
  </si>
  <si>
    <t>7106</t>
  </si>
  <si>
    <t>Argent (7106)</t>
  </si>
  <si>
    <t>Argent (7106), volume</t>
  </si>
  <si>
    <t>Impôts sur la propriété (113E)</t>
  </si>
  <si>
    <t>Impôts sur la propriété</t>
  </si>
  <si>
    <t>113E</t>
  </si>
  <si>
    <t>Développement</t>
  </si>
  <si>
    <t>Société publique financière et Entreprise d'Etat</t>
  </si>
  <si>
    <t>Allemagne</t>
  </si>
  <si>
    <t>DE</t>
  </si>
  <si>
    <t>DEU</t>
  </si>
  <si>
    <t>276</t>
  </si>
  <si>
    <t>EUR</t>
  </si>
  <si>
    <t>Euro</t>
  </si>
  <si>
    <t>Sans objet</t>
  </si>
  <si>
    <t>7202</t>
  </si>
  <si>
    <t>Ferro-alliages (7202)</t>
  </si>
  <si>
    <t>Ferro-alliages (7202), volume</t>
  </si>
  <si>
    <t>Impôts généraux sur les biens et services (TVA, taxes sur les ventes, taxes sur le chiffre d’affaires)</t>
  </si>
  <si>
    <t>1141E</t>
  </si>
  <si>
    <t>Impôts sur les biens et services (114E)</t>
  </si>
  <si>
    <t>Impôts généraux sur les biens et services (TVA, taxes sur les ventes, taxes sur le chiffre d’affaires (1141E)</t>
  </si>
  <si>
    <t>Autre</t>
  </si>
  <si>
    <t>Andorre</t>
  </si>
  <si>
    <t>AD</t>
  </si>
  <si>
    <t>AND</t>
  </si>
  <si>
    <t>20</t>
  </si>
  <si>
    <t>2509</t>
  </si>
  <si>
    <t>Argile (2509)</t>
  </si>
  <si>
    <t>Argile (2509), volume</t>
  </si>
  <si>
    <t>Droits d’accise (1142E)</t>
  </si>
  <si>
    <t>Droits d’accise</t>
  </si>
  <si>
    <t>1142E</t>
  </si>
  <si>
    <t>Pétrole &amp; Gaz</t>
  </si>
  <si>
    <t>Angola</t>
  </si>
  <si>
    <t>AO</t>
  </si>
  <si>
    <t>AGO</t>
  </si>
  <si>
    <t>24</t>
  </si>
  <si>
    <t>AOA</t>
  </si>
  <si>
    <t>Kwanza angolais</t>
  </si>
  <si>
    <r>
      <rPr>
        <b/>
        <sz val="10.5"/>
        <color theme="1"/>
        <rFont val="Calibri"/>
        <family val="2"/>
      </rPr>
      <t>Tableau 4 - Liste des codes de devise</t>
    </r>
  </si>
  <si>
    <t>2617</t>
  </si>
  <si>
    <t>Autres (2617)</t>
  </si>
  <si>
    <t>Droits de licence</t>
  </si>
  <si>
    <t>114521E</t>
  </si>
  <si>
    <t>Impôts sur l’usage de biens/permission d’utiliser des biens ou d’exécuter des activités (1145E)</t>
  </si>
  <si>
    <t>Anguilla</t>
  </si>
  <si>
    <t>AI</t>
  </si>
  <si>
    <t>AIA</t>
  </si>
  <si>
    <t>660</t>
  </si>
  <si>
    <t>XCD</t>
  </si>
  <si>
    <t>Dollar des Caraïbes orientales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</si>
  <si>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</si>
  <si>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</si>
  <si>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</si>
  <si>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2508</t>
  </si>
  <si>
    <t>Autres argiles (2508)</t>
  </si>
  <si>
    <t>Autres argiles (2508), volume</t>
  </si>
  <si>
    <t>Taxes sur les émissions et la pollution (114522E)</t>
  </si>
  <si>
    <t>Taxes sur les émissions et la pollution</t>
  </si>
  <si>
    <t>114522E</t>
  </si>
  <si>
    <t>Antigua et Barbuda</t>
  </si>
  <si>
    <t>AG</t>
  </si>
  <si>
    <t>ATG</t>
  </si>
  <si>
    <t>28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</si>
  <si>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</si>
  <si>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</si>
  <si>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2621</t>
  </si>
  <si>
    <t>Autres cendres et mâchefer (2621)</t>
  </si>
  <si>
    <t>Autres cendres et mâchefer (2621), volume</t>
  </si>
  <si>
    <t>Taxes sur les véhicules à moteur (11451E)</t>
  </si>
  <si>
    <t>Taxes sur les véhicules à moteur</t>
  </si>
  <si>
    <t>11451E</t>
  </si>
  <si>
    <t>Antilles néerlandaises</t>
  </si>
  <si>
    <t>AN</t>
  </si>
  <si>
    <t>ANT</t>
  </si>
  <si>
    <t>530</t>
  </si>
  <si>
    <t>ANG</t>
  </si>
  <si>
    <t>Florin des Antilles néerlandaises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</si>
  <si>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</si>
  <si>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</si>
  <si>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2714</t>
  </si>
  <si>
    <t>Bitume et asphalte (2714)</t>
  </si>
  <si>
    <t>Bitume et asphalte (2714), volume</t>
  </si>
  <si>
    <t>Droits de douane et autres droits d’importation (1151E)</t>
  </si>
  <si>
    <t>Droits de douane et autres droits d’importation</t>
  </si>
  <si>
    <t>1151E</t>
  </si>
  <si>
    <t>Taxes sur le commerce et les transactions au niveau international (115E)</t>
  </si>
  <si>
    <t>Arabie saoudite</t>
  </si>
  <si>
    <t>SA</t>
  </si>
  <si>
    <t>SAU</t>
  </si>
  <si>
    <t>682</t>
  </si>
  <si>
    <t>SAR</t>
  </si>
  <si>
    <t>Rial saoudite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</si>
  <si>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</si>
  <si>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</si>
  <si>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2528</t>
  </si>
  <si>
    <t>Borates et concentrés naturels (2528)</t>
  </si>
  <si>
    <t>Borates et concentrés naturels (2528), volume</t>
  </si>
  <si>
    <t>Taxes sur les exportations</t>
  </si>
  <si>
    <t>1152E</t>
  </si>
  <si>
    <t>Argentine</t>
  </si>
  <si>
    <t>AR</t>
  </si>
  <si>
    <t>ARG</t>
  </si>
  <si>
    <t>32</t>
  </si>
  <si>
    <t>ARS</t>
  </si>
  <si>
    <t>Peso argentin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</si>
  <si>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</si>
  <si>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</si>
  <si>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2517</t>
  </si>
  <si>
    <t>Cailloux (2517)</t>
  </si>
  <si>
    <t>Cailloux (2517), volume</t>
  </si>
  <si>
    <t>Bénéfices des monopoles fiscaux sur les ressources naturelles (1153E1)</t>
  </si>
  <si>
    <t>Bénéfices des monopoles fiscaux sur les ressources naturelles</t>
  </si>
  <si>
    <t>1153E1</t>
  </si>
  <si>
    <t>Arménie</t>
  </si>
  <si>
    <t>AM</t>
  </si>
  <si>
    <t>ARM</t>
  </si>
  <si>
    <t>51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</si>
  <si>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</si>
  <si>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</si>
  <si>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</si>
  <si>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</si>
  <si>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2521</t>
  </si>
  <si>
    <t>Calcaire (2521)</t>
  </si>
  <si>
    <t>Calcaire (2521), volume</t>
  </si>
  <si>
    <t>Autres impôts payés par les entreprises exploitant des ressources naturelles</t>
  </si>
  <si>
    <t>116E</t>
  </si>
  <si>
    <t>Aruba</t>
  </si>
  <si>
    <t>AW</t>
  </si>
  <si>
    <t>ABW</t>
  </si>
  <si>
    <t>533</t>
  </si>
  <si>
    <t>AWG</t>
  </si>
  <si>
    <t>Florin d’Aruba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</si>
  <si>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</si>
  <si>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</si>
  <si>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2519</t>
  </si>
  <si>
    <t>Carbonate de magnésium naturel (2519)</t>
  </si>
  <si>
    <t>Carbonate de magnésium naturel (2519), volume</t>
  </si>
  <si>
    <t>Cotisations patronales à la sécurité sociale</t>
  </si>
  <si>
    <t>1212E</t>
  </si>
  <si>
    <t>Cotisations sociales (12E)</t>
  </si>
  <si>
    <t>Australie</t>
  </si>
  <si>
    <t>AU</t>
  </si>
  <si>
    <t>AUS</t>
  </si>
  <si>
    <t>36</t>
  </si>
  <si>
    <t>AUD</t>
  </si>
  <si>
    <t>Dollar australien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</si>
  <si>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</si>
  <si>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</si>
  <si>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2620</t>
  </si>
  <si>
    <t>Cendres et résidus (2620)</t>
  </si>
  <si>
    <t>Cendres et résidus (2620), volume</t>
  </si>
  <si>
    <t>Des entreprises d’État (1412E1)</t>
  </si>
  <si>
    <t>Des entreprises d’État</t>
  </si>
  <si>
    <t>1412E1</t>
  </si>
  <si>
    <t>Autre revenu (14E)</t>
  </si>
  <si>
    <t>Revenu dégagé de la propriété (141E)</t>
  </si>
  <si>
    <t>Dividendes (1412E)</t>
  </si>
  <si>
    <t>Autriche</t>
  </si>
  <si>
    <t>AT</t>
  </si>
  <si>
    <t>AUT</t>
  </si>
  <si>
    <t>40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</si>
  <si>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</si>
  <si>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</si>
  <si>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2701</t>
  </si>
  <si>
    <t>Charbon (2701)</t>
  </si>
  <si>
    <t>Charbon (2701), volume</t>
  </si>
  <si>
    <t>Provenant de la participation de l’État (1412E2)</t>
  </si>
  <si>
    <t>Provenant de la participation de l’État</t>
  </si>
  <si>
    <t>1412E2</t>
  </si>
  <si>
    <t>Azerbaïdjan</t>
  </si>
  <si>
    <t>AZ</t>
  </si>
  <si>
    <t>AZE</t>
  </si>
  <si>
    <t>31</t>
  </si>
  <si>
    <t>AZN</t>
  </si>
  <si>
    <t>Manat azéri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</si>
  <si>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</si>
  <si>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</si>
  <si>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2522</t>
  </si>
  <si>
    <t>Chaux vive (2522)</t>
  </si>
  <si>
    <t>Chaux vive (2522), volume</t>
  </si>
  <si>
    <t>Retraits à partir du revenu de quasi-sociétés (1413E)</t>
  </si>
  <si>
    <t>Retraits à partir du revenu de quasi-sociétés</t>
  </si>
  <si>
    <t>1413E</t>
  </si>
  <si>
    <t>Bahamas</t>
  </si>
  <si>
    <t>BS</t>
  </si>
  <si>
    <t>BHS</t>
  </si>
  <si>
    <t>44</t>
  </si>
  <si>
    <t>BSD</t>
  </si>
  <si>
    <t>Dollar bahamien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</si>
  <si>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</si>
  <si>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</si>
  <si>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2610</t>
  </si>
  <si>
    <t>Chrome (2610)</t>
  </si>
  <si>
    <t>Chrome (2610), volume</t>
  </si>
  <si>
    <t>Redevances</t>
  </si>
  <si>
    <t>1415E1</t>
  </si>
  <si>
    <t>Loyers (1415E)</t>
  </si>
  <si>
    <t>Bahreïn</t>
  </si>
  <si>
    <t>BH</t>
  </si>
  <si>
    <t>BHR</t>
  </si>
  <si>
    <t>48</t>
  </si>
  <si>
    <t>BHD</t>
  </si>
  <si>
    <t>Dinar de Bahreïn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</si>
  <si>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</si>
  <si>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</si>
  <si>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2523</t>
  </si>
  <si>
    <t>Ciment Portland (2523)</t>
  </si>
  <si>
    <t>Ciment Portland (2523), volume</t>
  </si>
  <si>
    <t>Primes (1415E2)</t>
  </si>
  <si>
    <t>Primes</t>
  </si>
  <si>
    <t>1415E2</t>
  </si>
  <si>
    <t>Bangladesh</t>
  </si>
  <si>
    <t>BD</t>
  </si>
  <si>
    <t>BGD</t>
  </si>
  <si>
    <t>50</t>
  </si>
  <si>
    <t>BDT</t>
  </si>
  <si>
    <t>Taka bangladeshi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</si>
  <si>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</si>
  <si>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</si>
  <si>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2605</t>
  </si>
  <si>
    <t>Cobalt (2605)</t>
  </si>
  <si>
    <t>Cobalt (2605), volume</t>
  </si>
  <si>
    <t>Livré/payé directement à l’État (1415E31)</t>
  </si>
  <si>
    <t>Livré/payé directement à l’État</t>
  </si>
  <si>
    <t>1415E31</t>
  </si>
  <si>
    <t>Droits sur la production (en nature ou en espèces)(1415E3)</t>
  </si>
  <si>
    <t>Barbade</t>
  </si>
  <si>
    <t>BB</t>
  </si>
  <si>
    <t>BRB</t>
  </si>
  <si>
    <t>52</t>
  </si>
  <si>
    <t>BBD</t>
  </si>
  <si>
    <t>Dollar de la Barbade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</si>
  <si>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</si>
  <si>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</si>
  <si>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2713</t>
  </si>
  <si>
    <t>Coke de pétrole (2713)</t>
  </si>
  <si>
    <t>Coke de pétrole (2713), volume</t>
  </si>
  <si>
    <t>Livré/payé à une/des entreprise(s) d’État (1415E32)</t>
  </si>
  <si>
    <t>Livré/payé à une/des entreprise(s) d’État</t>
  </si>
  <si>
    <t>1415E32</t>
  </si>
  <si>
    <t>Belarus</t>
  </si>
  <si>
    <t>BY</t>
  </si>
  <si>
    <t>BLR</t>
  </si>
  <si>
    <t>112</t>
  </si>
  <si>
    <t>BYR</t>
  </si>
  <si>
    <t>Rouble de Belarus</t>
  </si>
  <si>
    <r>
      <rPr>
        <sz val="10.5"/>
        <color theme="1"/>
        <rFont val="Calibri"/>
        <family val="2"/>
      </rPr>
      <t>BGN</t>
    </r>
  </si>
  <si>
    <r>
      <rPr>
        <sz val="10.5"/>
        <color theme="1"/>
        <rFont val="Calibri"/>
        <family val="2"/>
      </rPr>
      <t>Lev bulgare (ancien)</t>
    </r>
  </si>
  <si>
    <t>2704</t>
  </si>
  <si>
    <t>Coke et semi-coke (2704)</t>
  </si>
  <si>
    <t>Coke et semi-coke (2704), volume</t>
  </si>
  <si>
    <t>Transferts obligatoires à l’État (infrastructures et autres éléments)</t>
  </si>
  <si>
    <t>1415E4</t>
  </si>
  <si>
    <t>Belgique</t>
  </si>
  <si>
    <t>BE</t>
  </si>
  <si>
    <t>BEL</t>
  </si>
  <si>
    <t>56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</si>
  <si>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</si>
  <si>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</si>
  <si>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2527</t>
  </si>
  <si>
    <t>Cryolite naturelle (2527)</t>
  </si>
  <si>
    <t>Cryolite naturelle (2527), volume</t>
  </si>
  <si>
    <t>Autres paiements de loyer</t>
  </si>
  <si>
    <t>1415E5</t>
  </si>
  <si>
    <t>Belize</t>
  </si>
  <si>
    <t>BZ</t>
  </si>
  <si>
    <t>BLZ</t>
  </si>
  <si>
    <t>84</t>
  </si>
  <si>
    <t>BZD</t>
  </si>
  <si>
    <t>Dollar de Belize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</si>
  <si>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</si>
  <si>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</si>
  <si>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2603</t>
  </si>
  <si>
    <t>Cuivre (2603)</t>
  </si>
  <si>
    <t>Cuivre (2603), volume</t>
  </si>
  <si>
    <t>Ventes de marchandises et de services par des entités de l’État (1421E)</t>
  </si>
  <si>
    <t>Ventes de marchandises et de services par des entités de l’État</t>
  </si>
  <si>
    <t>1421E</t>
  </si>
  <si>
    <t>Ventes de marchandises et de services (142E)</t>
  </si>
  <si>
    <t>Bénin</t>
  </si>
  <si>
    <t>BJ</t>
  </si>
  <si>
    <t>BEN</t>
  </si>
  <si>
    <t>204</t>
  </si>
  <si>
    <t>XOF</t>
  </si>
  <si>
    <t>Franc CFA d’Afrique de l’Ouest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</si>
  <si>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</si>
  <si>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</si>
  <si>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7102</t>
  </si>
  <si>
    <t>Diamants (7102)</t>
  </si>
  <si>
    <t>Frais administratifs pour services gouvernementaux</t>
  </si>
  <si>
    <t>1422E</t>
  </si>
  <si>
    <t>Bermudes</t>
  </si>
  <si>
    <t>BM</t>
  </si>
  <si>
    <t>BMU</t>
  </si>
  <si>
    <t>60</t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</si>
  <si>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</si>
  <si>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</si>
  <si>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</si>
  <si>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</si>
  <si>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2518</t>
  </si>
  <si>
    <t>Dolomite (2518)</t>
  </si>
  <si>
    <t>Dolomite (2518), volume</t>
  </si>
  <si>
    <t>Amendes, peines et dédits (143E)</t>
  </si>
  <si>
    <t>Amendes, peines et forfaits</t>
  </si>
  <si>
    <t>143E</t>
  </si>
  <si>
    <t>Amendes, peines et forfaits (143E)</t>
  </si>
  <si>
    <t>Amendes, peines et forfaits(143E)</t>
  </si>
  <si>
    <t>Bhoutan</t>
  </si>
  <si>
    <t>BT</t>
  </si>
  <si>
    <t>BTN</t>
  </si>
  <si>
    <t>64</t>
  </si>
  <si>
    <t>Nutum du Bhoutan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</si>
  <si>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</si>
  <si>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</si>
  <si>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2716</t>
  </si>
  <si>
    <t>Énergie électrique (2 716)</t>
  </si>
  <si>
    <t>Énergie électrique (2 716), volume</t>
  </si>
  <si>
    <t>Transferts volontaires à l’État (donations) (144E1)</t>
  </si>
  <si>
    <t>Transferts volontaires à l’État (donations)</t>
  </si>
  <si>
    <t>144E1</t>
  </si>
  <si>
    <t>Transferts volontaires à l’État (donations)(144E1)</t>
  </si>
  <si>
    <t>Bolivie</t>
  </si>
  <si>
    <t>BO</t>
  </si>
  <si>
    <t>BOL</t>
  </si>
  <si>
    <t>68</t>
  </si>
  <si>
    <t>BOB</t>
  </si>
  <si>
    <t>Boliviano bolivien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</si>
  <si>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</si>
  <si>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</si>
  <si>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2609</t>
  </si>
  <si>
    <t>Étain (2609)</t>
  </si>
  <si>
    <t>Étain (2609), volume</t>
  </si>
  <si>
    <t>&lt;Sélectionner à partir du menu&gt;</t>
  </si>
  <si>
    <t>Bosnie-Herzégovine</t>
  </si>
  <si>
    <t>BA</t>
  </si>
  <si>
    <t>BIH</t>
  </si>
  <si>
    <t>70</t>
  </si>
  <si>
    <t>BAM</t>
  </si>
  <si>
    <t>Mark convertible de Bosnie-Herzégovine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</si>
  <si>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</si>
  <si>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</si>
  <si>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2512</t>
  </si>
  <si>
    <t>Farines siliceuses fossiles (2512)</t>
  </si>
  <si>
    <t>Farines siliceuses fossiles (2512), volume</t>
  </si>
  <si>
    <t>Botswana</t>
  </si>
  <si>
    <t>BW</t>
  </si>
  <si>
    <t>BWA</t>
  </si>
  <si>
    <t>72</t>
  </si>
  <si>
    <t>BWP</t>
  </si>
  <si>
    <t>Pula du Botswana</t>
  </si>
  <si>
    <r>
      <rPr>
        <sz val="10.5"/>
        <color theme="1"/>
        <rFont val="Calibri"/>
        <family val="2"/>
      </rPr>
      <t>BTN</t>
    </r>
  </si>
  <si>
    <t>2529</t>
  </si>
  <si>
    <t>Feldspath (2529)</t>
  </si>
  <si>
    <t>Feldspath (2529), volume</t>
  </si>
  <si>
    <t>Brésil</t>
  </si>
  <si>
    <t>BR</t>
  </si>
  <si>
    <t>BRA</t>
  </si>
  <si>
    <t>76</t>
  </si>
  <si>
    <t>BRL</t>
  </si>
  <si>
    <t>Réal brésilien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</si>
  <si>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</si>
  <si>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</si>
  <si>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2601</t>
  </si>
  <si>
    <t>Fer (2601)</t>
  </si>
  <si>
    <t>Fer (2601), volume</t>
  </si>
  <si>
    <t>Bulgarie</t>
  </si>
  <si>
    <t>BG</t>
  </si>
  <si>
    <t>BGR</t>
  </si>
  <si>
    <t>100</t>
  </si>
  <si>
    <t>BGN</t>
  </si>
  <si>
    <t>Lev bulgare (ancien)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</si>
  <si>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</si>
  <si>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</si>
  <si>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2705</t>
  </si>
  <si>
    <t>Gaz de charbon (2705)</t>
  </si>
  <si>
    <t>Gaz de charbon (2705), volume</t>
  </si>
  <si>
    <t>Burkina Faso</t>
  </si>
  <si>
    <t>BF</t>
  </si>
  <si>
    <t>BFA</t>
  </si>
  <si>
    <t>854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</si>
  <si>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</si>
  <si>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</si>
  <si>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2711</t>
  </si>
  <si>
    <t>Gaz naturel (2711)</t>
  </si>
  <si>
    <t>Gaz naturel (2711), volume</t>
  </si>
  <si>
    <t>Burundi</t>
  </si>
  <si>
    <t>BI</t>
  </si>
  <si>
    <t>BDI</t>
  </si>
  <si>
    <t>108</t>
  </si>
  <si>
    <t>BIF</t>
  </si>
  <si>
    <t>Franc du Burundi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</si>
  <si>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</si>
  <si>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</si>
  <si>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t>2712</t>
  </si>
  <si>
    <t>Gelée de pétrole (2712)</t>
  </si>
  <si>
    <t>Gelée de pétrole (2712), volume</t>
  </si>
  <si>
    <t>Cambodge</t>
  </si>
  <si>
    <t>KH</t>
  </si>
  <si>
    <t>KHM</t>
  </si>
  <si>
    <t>116</t>
  </si>
  <si>
    <t>KHR</t>
  </si>
  <si>
    <t>Riel cambodgien</t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</si>
  <si>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</si>
  <si>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</si>
  <si>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t>2706</t>
  </si>
  <si>
    <t>Goudron distillé à partir de charbon (2706)</t>
  </si>
  <si>
    <t>Goudron distillé à partir de charbon (2706), volume</t>
  </si>
  <si>
    <t>Cameroun</t>
  </si>
  <si>
    <t>CM</t>
  </si>
  <si>
    <t>CMR</t>
  </si>
  <si>
    <t>120</t>
  </si>
  <si>
    <t>Franc CFA d’Afrique centrale</t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</si>
  <si>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</si>
  <si>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</si>
  <si>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t>2516</t>
  </si>
  <si>
    <t>Granite (2516)</t>
  </si>
  <si>
    <t>Granite (2516), volume</t>
  </si>
  <si>
    <t>Canada</t>
  </si>
  <si>
    <t>CA</t>
  </si>
  <si>
    <t>CAN</t>
  </si>
  <si>
    <t>124</t>
  </si>
  <si>
    <t>CAD</t>
  </si>
  <si>
    <t>Dollar canadien</t>
  </si>
  <si>
    <r>
      <rPr>
        <sz val="10.5"/>
        <color theme="1"/>
        <rFont val="Calibri"/>
        <family val="2"/>
      </rPr>
      <t>CLF</t>
    </r>
  </si>
  <si>
    <t>Unidad de Fomento chilien</t>
  </si>
  <si>
    <t>2504</t>
  </si>
  <si>
    <t>Graphite naturel (2504)</t>
  </si>
  <si>
    <t>Graphite naturel (2504), volume</t>
  </si>
  <si>
    <t>Cap Vert</t>
  </si>
  <si>
    <t>CV</t>
  </si>
  <si>
    <t>CPV</t>
  </si>
  <si>
    <t>132</t>
  </si>
  <si>
    <t>CVE</t>
  </si>
  <si>
    <t>Escudo cap-verdien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</si>
  <si>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</si>
  <si>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</si>
  <si>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t>2520</t>
  </si>
  <si>
    <t>Gypse (2520)</t>
  </si>
  <si>
    <t>Gypse (2520), volume</t>
  </si>
  <si>
    <t>Chili</t>
  </si>
  <si>
    <t>CL</t>
  </si>
  <si>
    <t>CHL</t>
  </si>
  <si>
    <t>152</t>
  </si>
  <si>
    <t>CLF</t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</si>
  <si>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</si>
  <si>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</si>
  <si>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t>2710</t>
  </si>
  <si>
    <t>Huiles de pétrole hors pétrole brut (2710)</t>
  </si>
  <si>
    <t>Huiles de pétrole hors pétrole brut (2710), volume</t>
  </si>
  <si>
    <t>Chine</t>
  </si>
  <si>
    <t>CN</t>
  </si>
  <si>
    <t>CHN</t>
  </si>
  <si>
    <t>156</t>
  </si>
  <si>
    <t>CNH</t>
  </si>
  <si>
    <t>Yuan renminbi chinois (off-shore)</t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</si>
  <si>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</si>
  <si>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</si>
  <si>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t>2507</t>
  </si>
  <si>
    <t>Kaolin (2507)</t>
  </si>
  <si>
    <t>Kaolin (2507), volume</t>
  </si>
  <si>
    <t>Chypre</t>
  </si>
  <si>
    <t>CY</t>
  </si>
  <si>
    <t>CYP</t>
  </si>
  <si>
    <t>196</t>
  </si>
  <si>
    <r>
      <rPr>
        <sz val="10.5"/>
        <color theme="1"/>
        <rFont val="Calibri"/>
        <family val="2"/>
      </rPr>
      <t>CUC</t>
    </r>
  </si>
  <si>
    <r>
      <rPr>
        <sz val="10.5"/>
        <color theme="1"/>
        <rFont val="Calibri"/>
        <family val="2"/>
      </rPr>
      <t>Peso cubain convertible</t>
    </r>
  </si>
  <si>
    <t>2702</t>
  </si>
  <si>
    <t>Lignite (2702)</t>
  </si>
  <si>
    <t>Lignite (2702), volume</t>
  </si>
  <si>
    <t>Colombie</t>
  </si>
  <si>
    <t>CO</t>
  </si>
  <si>
    <t>COL</t>
  </si>
  <si>
    <t>170</t>
  </si>
  <si>
    <t>COP</t>
  </si>
  <si>
    <t>Peso colombien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</si>
  <si>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</si>
  <si>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</si>
  <si>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2619</t>
  </si>
  <si>
    <t>Mâchefer (2619)</t>
  </si>
  <si>
    <t>Mâchefer (2619), volume</t>
  </si>
  <si>
    <t>Comores</t>
  </si>
  <si>
    <t>KM</t>
  </si>
  <si>
    <t>COM</t>
  </si>
  <si>
    <t>174</t>
  </si>
  <si>
    <t>KMF</t>
  </si>
  <si>
    <t>Franc comorien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</si>
  <si>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</si>
  <si>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</si>
  <si>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t>2602</t>
  </si>
  <si>
    <t>Manganèse (2602)</t>
  </si>
  <si>
    <t>Manganèse (2602), volume</t>
  </si>
  <si>
    <t>Corée (du Nord)</t>
  </si>
  <si>
    <t>KP</t>
  </si>
  <si>
    <t>PRK</t>
  </si>
  <si>
    <t>408</t>
  </si>
  <si>
    <t>KPW</t>
  </si>
  <si>
    <t>Won nord-coréen</t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</si>
  <si>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</si>
  <si>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</si>
  <si>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t>2515</t>
  </si>
  <si>
    <t>Marbre (2515)</t>
  </si>
  <si>
    <t>Marbre (2515), volume</t>
  </si>
  <si>
    <t>Corée (du Sud)</t>
  </si>
  <si>
    <t>KR</t>
  </si>
  <si>
    <t>KOR</t>
  </si>
  <si>
    <t>410</t>
  </si>
  <si>
    <t>KRW</t>
  </si>
  <si>
    <t>Won sud-coréen</t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</si>
  <si>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</si>
  <si>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</si>
  <si>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t>2715</t>
  </si>
  <si>
    <t>Mélanges bitumineux (2715)</t>
  </si>
  <si>
    <t>Mélanges bitumineux (2715), volume</t>
  </si>
  <si>
    <t>Costa Rica</t>
  </si>
  <si>
    <t>CR</t>
  </si>
  <si>
    <t>CRI</t>
  </si>
  <si>
    <t>188</t>
  </si>
  <si>
    <t>CRC</t>
  </si>
  <si>
    <t>Colon costaricain</t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</si>
  <si>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</si>
  <si>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</si>
  <si>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2616</t>
  </si>
  <si>
    <t>Métaux précieux (2616)</t>
  </si>
  <si>
    <t>Métaux précieux (2616), volume</t>
  </si>
  <si>
    <t>Côte d’Ivoire</t>
  </si>
  <si>
    <t>CI</t>
  </si>
  <si>
    <t>CIV</t>
  </si>
  <si>
    <t>384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</si>
  <si>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</si>
  <si>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</si>
  <si>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2525</t>
  </si>
  <si>
    <t>Mica (2525)</t>
  </si>
  <si>
    <t>Mica (2525), volume</t>
  </si>
  <si>
    <t>Croatie</t>
  </si>
  <si>
    <t>HR</t>
  </si>
  <si>
    <t>HRV</t>
  </si>
  <si>
    <t>191</t>
  </si>
  <si>
    <t>HRK</t>
  </si>
  <si>
    <t>Kuna croate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</si>
  <si>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</si>
  <si>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</si>
  <si>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t>2613</t>
  </si>
  <si>
    <t>Molybdène (2613)</t>
  </si>
  <si>
    <t>Molybdène (2613), volume</t>
  </si>
  <si>
    <t>Cuba</t>
  </si>
  <si>
    <t>CU</t>
  </si>
  <si>
    <t>CUB</t>
  </si>
  <si>
    <t>192</t>
  </si>
  <si>
    <t>CUC</t>
  </si>
  <si>
    <t>Peso cubain convertible</t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</si>
  <si>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</si>
  <si>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</si>
  <si>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t>2604</t>
  </si>
  <si>
    <t>Nickel (2604)</t>
  </si>
  <si>
    <t>Nickel (2604), volume</t>
  </si>
  <si>
    <t>Danemark</t>
  </si>
  <si>
    <t>DK</t>
  </si>
  <si>
    <t>DNK</t>
  </si>
  <si>
    <t>208</t>
  </si>
  <si>
    <t>DKK</t>
  </si>
  <si>
    <t>Couronne danoise</t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</si>
  <si>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</si>
  <si>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</si>
  <si>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2615</t>
  </si>
  <si>
    <t>Niobium, Vanadium, Zirconium (2615)</t>
  </si>
  <si>
    <t>Niobium, Vanadium, Zirconium (2615), volume</t>
  </si>
  <si>
    <t>Darussalam de Brunei</t>
  </si>
  <si>
    <t>BN</t>
  </si>
  <si>
    <t>BRN</t>
  </si>
  <si>
    <t>96</t>
  </si>
  <si>
    <t>BND</t>
  </si>
  <si>
    <t>Dollar de Brunei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</si>
  <si>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</si>
  <si>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</si>
  <si>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7108</t>
  </si>
  <si>
    <t>Or (7108)</t>
  </si>
  <si>
    <t>Djibouti</t>
  </si>
  <si>
    <t>DJ</t>
  </si>
  <si>
    <t>DJI</t>
  </si>
  <si>
    <t>262</t>
  </si>
  <si>
    <t>DJF</t>
  </si>
  <si>
    <t>Franc djiboutien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</si>
  <si>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</si>
  <si>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Dollar fidjien</t>
    </r>
  </si>
  <si>
    <t>2709</t>
  </si>
  <si>
    <t>Pétrole brut (2709)</t>
  </si>
  <si>
    <t>Pétrole brut (2709), volume</t>
  </si>
  <si>
    <t>Dominique</t>
  </si>
  <si>
    <t>DM</t>
  </si>
  <si>
    <t>DMA</t>
  </si>
  <si>
    <t>212</t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</si>
  <si>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</si>
  <si>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</si>
  <si>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t>2510</t>
  </si>
  <si>
    <t>Phosphates de calcium naturels (2510)</t>
  </si>
  <si>
    <t>Phosphates de calcium naturels (2510), volume</t>
  </si>
  <si>
    <t>Égypte</t>
  </si>
  <si>
    <t>EG</t>
  </si>
  <si>
    <t>EGY</t>
  </si>
  <si>
    <t>818</t>
  </si>
  <si>
    <t>EGP</t>
  </si>
  <si>
    <t>Livre égyptienne</t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</si>
  <si>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</si>
  <si>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</si>
  <si>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t>2513</t>
  </si>
  <si>
    <t>Pierre ponce (2513)</t>
  </si>
  <si>
    <t>Pierre ponce (2513), volume</t>
  </si>
  <si>
    <t>Émirats arabes unis</t>
  </si>
  <si>
    <t>AE</t>
  </si>
  <si>
    <t>ARE</t>
  </si>
  <si>
    <t>784</t>
  </si>
  <si>
    <t>AED</t>
  </si>
  <si>
    <t>Dirham des Émirats arabes unis</t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</si>
  <si>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</si>
  <si>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</si>
  <si>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t>2607</t>
  </si>
  <si>
    <t>Plomb (2607)</t>
  </si>
  <si>
    <t>Plomb (2607), volume</t>
  </si>
  <si>
    <t>Équateur</t>
  </si>
  <si>
    <t>EC</t>
  </si>
  <si>
    <t>ECU</t>
  </si>
  <si>
    <t>218</t>
  </si>
  <si>
    <t>Dollar des États-Unis</t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</si>
  <si>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</si>
  <si>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</si>
  <si>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t>2707</t>
  </si>
  <si>
    <t>Produits de distillation du goudron de charbon (2707)</t>
  </si>
  <si>
    <t>Produits de distillation du goudron de charbon (2707), volume</t>
  </si>
  <si>
    <t>Érythrée</t>
  </si>
  <si>
    <t>ER</t>
  </si>
  <si>
    <t>ERI</t>
  </si>
  <si>
    <t>232</t>
  </si>
  <si>
    <t>ERN</t>
  </si>
  <si>
    <t>Nakfa érythréen</t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</si>
  <si>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</si>
  <si>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</si>
  <si>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t>2502</t>
  </si>
  <si>
    <t>Pyrites de fer (2502)</t>
  </si>
  <si>
    <t>Pyrites de fer (2502), volume</t>
  </si>
  <si>
    <t>Espagne</t>
  </si>
  <si>
    <t>ES</t>
  </si>
  <si>
    <t>ESP</t>
  </si>
  <si>
    <t>724</t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</si>
  <si>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</si>
  <si>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</si>
  <si>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t>2506</t>
  </si>
  <si>
    <t>Quartz (2506)</t>
  </si>
  <si>
    <t>Quartz (2506), volume</t>
  </si>
  <si>
    <t>Estonie</t>
  </si>
  <si>
    <t>EE</t>
  </si>
  <si>
    <t>EST</t>
  </si>
  <si>
    <t>233</t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</si>
  <si>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</si>
  <si>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</si>
  <si>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t>2505</t>
  </si>
  <si>
    <t>Sables naturels (2505)</t>
  </si>
  <si>
    <t>Sables naturels (2505), volume</t>
  </si>
  <si>
    <t>Eswatini</t>
  </si>
  <si>
    <t>SZ</t>
  </si>
  <si>
    <t>SWZ</t>
  </si>
  <si>
    <t>748</t>
  </si>
  <si>
    <t>SZL</t>
  </si>
  <si>
    <t>Lilangeni swazi</t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</si>
  <si>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</si>
  <si>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</si>
  <si>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t>2618</t>
  </si>
  <si>
    <t>Scorie granulée (2618)</t>
  </si>
  <si>
    <t>Scorie granulée (2618), volume</t>
  </si>
  <si>
    <t>États-Unis</t>
  </si>
  <si>
    <t>US</t>
  </si>
  <si>
    <t>USA</t>
  </si>
  <si>
    <t>840</t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</si>
  <si>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</si>
  <si>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</si>
  <si>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t>2501</t>
  </si>
  <si>
    <t>Sel et chlorure de sodium pur (2501)</t>
  </si>
  <si>
    <t>Sel et chlorure de sodium pur (2501), volume</t>
  </si>
  <si>
    <t>Éthiopie</t>
  </si>
  <si>
    <t>ET</t>
  </si>
  <si>
    <t>ETH</t>
  </si>
  <si>
    <t>231</t>
  </si>
  <si>
    <t>ETB</t>
  </si>
  <si>
    <t>Birr éthiopien</t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</si>
  <si>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</si>
  <si>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Dollar guyanais</t>
    </r>
  </si>
  <si>
    <t>2503</t>
  </si>
  <si>
    <t>Soufre de tout type (2503)</t>
  </si>
  <si>
    <t>Soufre de tout type (2503), volume</t>
  </si>
  <si>
    <t>Fédération de Russie</t>
  </si>
  <si>
    <t>RU</t>
  </si>
  <si>
    <t>RUS</t>
  </si>
  <si>
    <t>643</t>
  </si>
  <si>
    <t>RUB</t>
  </si>
  <si>
    <t>Rouble russe</t>
  </si>
  <si>
    <r>
      <rPr>
        <sz val="10.5"/>
        <color theme="1"/>
        <rFont val="Calibri"/>
        <family val="2"/>
      </rPr>
      <t>HKD</t>
    </r>
  </si>
  <si>
    <t>Dollar de Hong Kong</t>
  </si>
  <si>
    <t>2526</t>
  </si>
  <si>
    <t>Stéatite naturelle (2526)</t>
  </si>
  <si>
    <t>Stéatite naturelle (2526), volume</t>
  </si>
  <si>
    <t>Fidji</t>
  </si>
  <si>
    <t>FJ</t>
  </si>
  <si>
    <t>FJI</t>
  </si>
  <si>
    <t>242</t>
  </si>
  <si>
    <t>FJD</t>
  </si>
  <si>
    <t>Dollar fidjien</t>
  </si>
  <si>
    <r>
      <rPr>
        <sz val="10.5"/>
        <color theme="1"/>
        <rFont val="Calibri"/>
        <family val="2"/>
      </rPr>
      <t>HNL</t>
    </r>
  </si>
  <si>
    <r>
      <rPr>
        <sz val="10.5"/>
        <color theme="1"/>
        <rFont val="Calibri"/>
        <family val="2"/>
      </rPr>
      <t>Lempira hondurien</t>
    </r>
  </si>
  <si>
    <t>2530</t>
  </si>
  <si>
    <t>Substances minérales non spécifiées ailleurs (2530)</t>
  </si>
  <si>
    <t>Substances minérales non spécifiées ailleurs (2530), volume</t>
  </si>
  <si>
    <t>Finlande</t>
  </si>
  <si>
    <t>FI</t>
  </si>
  <si>
    <t>FIN</t>
  </si>
  <si>
    <t>246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</si>
  <si>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</si>
  <si>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</si>
  <si>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2511</t>
  </si>
  <si>
    <t>Sulfate de baryum naturel (2511)</t>
  </si>
  <si>
    <t>Sulfate de baryum naturel (2511), volume</t>
  </si>
  <si>
    <t>France</t>
  </si>
  <si>
    <t>FR</t>
  </si>
  <si>
    <t>FRA</t>
  </si>
  <si>
    <t>250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</si>
  <si>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</si>
  <si>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Gourde haïtienne</t>
    </r>
  </si>
  <si>
    <t>2614</t>
  </si>
  <si>
    <t>Titane (2614)</t>
  </si>
  <si>
    <t>Titane (2614), volume</t>
  </si>
  <si>
    <t>Gabon</t>
  </si>
  <si>
    <t>GA</t>
  </si>
  <si>
    <t>GAB</t>
  </si>
  <si>
    <t>266</t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</si>
  <si>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</si>
  <si>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Forint hongrois</t>
    </r>
  </si>
  <si>
    <t>2703</t>
  </si>
  <si>
    <t>Tourbe (2703)</t>
  </si>
  <si>
    <t>Tourbe (2703), volume</t>
  </si>
  <si>
    <t>Gambie</t>
  </si>
  <si>
    <t>GM</t>
  </si>
  <si>
    <t>GMB</t>
  </si>
  <si>
    <t>270</t>
  </si>
  <si>
    <t>GMD</t>
  </si>
  <si>
    <t>Dalasi gambien</t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</si>
  <si>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</si>
  <si>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Roupie indonésienne</t>
    </r>
  </si>
  <si>
    <t>2708</t>
  </si>
  <si>
    <t>Tourbe et coke de tourbe (2708)</t>
  </si>
  <si>
    <t>Tourbe et coke de tourbe (2708), volume</t>
  </si>
  <si>
    <t>Géorgie</t>
  </si>
  <si>
    <t>GE</t>
  </si>
  <si>
    <t>GEO</t>
  </si>
  <si>
    <t>268</t>
  </si>
  <si>
    <t>GEL</t>
  </si>
  <si>
    <t>Lari géorgien</t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</si>
  <si>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</si>
  <si>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Nouveau shekel israélien</t>
    </r>
  </si>
  <si>
    <t>2611</t>
  </si>
  <si>
    <t>Tungstène (2611)</t>
  </si>
  <si>
    <t>Tungstène (2611), volume</t>
  </si>
  <si>
    <t>Géorgie du Sud et les Îles Sandwich du Sud</t>
  </si>
  <si>
    <t>GS</t>
  </si>
  <si>
    <t>SGS</t>
  </si>
  <si>
    <t>239</t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</si>
  <si>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</si>
  <si>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</si>
  <si>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t>2612</t>
  </si>
  <si>
    <t>Uranium ou thorium (2612)</t>
  </si>
  <si>
    <t>Uranium ou thorium (2612), volume</t>
  </si>
  <si>
    <t>Ghana</t>
  </si>
  <si>
    <t>GH</t>
  </si>
  <si>
    <t>GHA</t>
  </si>
  <si>
    <t>288</t>
  </si>
  <si>
    <t>GHS</t>
  </si>
  <si>
    <t>Cedi ghanéen</t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</si>
  <si>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</si>
  <si>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Roupie indienne</t>
    </r>
  </si>
  <si>
    <t>2608</t>
  </si>
  <si>
    <t>Zinc (2608)</t>
  </si>
  <si>
    <t>Zinc (2608), volume</t>
  </si>
  <si>
    <t>Gibraltar</t>
  </si>
  <si>
    <t>GI</t>
  </si>
  <si>
    <t>GIB</t>
  </si>
  <si>
    <t>292</t>
  </si>
  <si>
    <t>GIP</t>
  </si>
  <si>
    <t>Livre de Gibraltar</t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</si>
  <si>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</si>
  <si>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</si>
  <si>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t>Pierres gemmes (précieuses ou fines) autres que les diamants (7103)</t>
  </si>
  <si>
    <t>Pierres gemmes (précieuses ou fines) autres que les diamants (7103), volume</t>
  </si>
  <si>
    <t>Grèce</t>
  </si>
  <si>
    <t>GR</t>
  </si>
  <si>
    <t>GRC</t>
  </si>
  <si>
    <t>300</t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</si>
  <si>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</si>
  <si>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Rial iranien</t>
    </r>
  </si>
  <si>
    <t>Grenade</t>
  </si>
  <si>
    <t>GD</t>
  </si>
  <si>
    <t>GRD</t>
  </si>
  <si>
    <t>308</t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</si>
  <si>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</si>
  <si>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</si>
  <si>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t>Groenland</t>
  </si>
  <si>
    <t>GL</t>
  </si>
  <si>
    <t>GRL</t>
  </si>
  <si>
    <t>304</t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</si>
  <si>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</si>
  <si>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</si>
  <si>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t>Guadeloupe</t>
  </si>
  <si>
    <t>GP</t>
  </si>
  <si>
    <t>GLP</t>
  </si>
  <si>
    <t>312</t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</si>
  <si>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</si>
  <si>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Dollar de la Jamaïque</t>
    </r>
  </si>
  <si>
    <t>Guam</t>
  </si>
  <si>
    <t>GU</t>
  </si>
  <si>
    <t>GUM</t>
  </si>
  <si>
    <t>316</t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</si>
  <si>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</si>
  <si>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Dinar jordanien</t>
    </r>
  </si>
  <si>
    <t>Guatemala</t>
  </si>
  <si>
    <t>GT</t>
  </si>
  <si>
    <t>GTM</t>
  </si>
  <si>
    <t>320</t>
  </si>
  <si>
    <t>GTQ</t>
  </si>
  <si>
    <t>Quetzal guatémaltèque</t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</si>
  <si>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</si>
  <si>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Yen japonais</t>
    </r>
  </si>
  <si>
    <t>Guernesey</t>
  </si>
  <si>
    <t>GG</t>
  </si>
  <si>
    <t>GGY</t>
  </si>
  <si>
    <t>831</t>
  </si>
  <si>
    <t>GGP</t>
  </si>
  <si>
    <t>Livre</t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</si>
  <si>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</si>
  <si>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Shilling kenyan</t>
    </r>
  </si>
  <si>
    <t>Guinée</t>
  </si>
  <si>
    <t>GN</t>
  </si>
  <si>
    <t>GIN</t>
  </si>
  <si>
    <t>324</t>
  </si>
  <si>
    <t>GNF</t>
  </si>
  <si>
    <t>Franc guinéen</t>
  </si>
  <si>
    <r>
      <rPr>
        <sz val="10.5"/>
        <color theme="1"/>
        <rFont val="Calibri"/>
        <family val="2"/>
      </rPr>
      <t>KGS</t>
    </r>
  </si>
  <si>
    <r>
      <rPr>
        <sz val="10.5"/>
        <color theme="1"/>
        <rFont val="Calibri"/>
        <family val="2"/>
      </rPr>
      <t>Sum kirghize</t>
    </r>
  </si>
  <si>
    <t>Guinée équatoriale</t>
  </si>
  <si>
    <t>GQ</t>
  </si>
  <si>
    <t>GNQ</t>
  </si>
  <si>
    <t>226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</si>
  <si>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</si>
  <si>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</si>
  <si>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Guinée-Bissau</t>
  </si>
  <si>
    <t>GW</t>
  </si>
  <si>
    <t>GNB</t>
  </si>
  <si>
    <t>624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</si>
  <si>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</si>
  <si>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</si>
  <si>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Guyana</t>
  </si>
  <si>
    <t>GY</t>
  </si>
  <si>
    <t>GUY</t>
  </si>
  <si>
    <t>328</t>
  </si>
  <si>
    <t>GYD</t>
  </si>
  <si>
    <t>Dollar guyanais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</si>
  <si>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</si>
  <si>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Won nord-coréen</t>
    </r>
  </si>
  <si>
    <t>Guyane française</t>
  </si>
  <si>
    <t>GF</t>
  </si>
  <si>
    <t>GUF</t>
  </si>
  <si>
    <t>254</t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</si>
  <si>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</si>
  <si>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Won sud-coréen</t>
    </r>
  </si>
  <si>
    <t>Haïti</t>
  </si>
  <si>
    <t>HT</t>
  </si>
  <si>
    <t>HTI</t>
  </si>
  <si>
    <t>332</t>
  </si>
  <si>
    <t>HTG</t>
  </si>
  <si>
    <t>Gourde haïtienne</t>
  </si>
  <si>
    <r>
      <rPr>
        <sz val="10.5"/>
        <color theme="1"/>
        <rFont val="Calibri"/>
        <family val="2"/>
      </rPr>
      <t>KWD</t>
    </r>
  </si>
  <si>
    <t>Dinar koweitien</t>
  </si>
  <si>
    <t>Honduras</t>
  </si>
  <si>
    <t>HN</t>
  </si>
  <si>
    <t>HND</t>
  </si>
  <si>
    <t>340</t>
  </si>
  <si>
    <t>HNL</t>
  </si>
  <si>
    <t>Lempira hondurien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</si>
  <si>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</si>
  <si>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</si>
  <si>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Hong Kong</t>
  </si>
  <si>
    <t>HK</t>
  </si>
  <si>
    <t>HKG</t>
  </si>
  <si>
    <t>344</t>
  </si>
  <si>
    <t>HKD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</si>
  <si>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</si>
  <si>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Tenge kazakh</t>
    </r>
  </si>
  <si>
    <t>Hongrie</t>
  </si>
  <si>
    <t>HU</t>
  </si>
  <si>
    <t>HUN</t>
  </si>
  <si>
    <t>348</t>
  </si>
  <si>
    <t>HUF</t>
  </si>
  <si>
    <t>Forint hongrois</t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</si>
  <si>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</si>
  <si>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Kip laotien</t>
    </r>
  </si>
  <si>
    <t>Île de Man</t>
  </si>
  <si>
    <t>IM</t>
  </si>
  <si>
    <t>IMN</t>
  </si>
  <si>
    <t>833</t>
  </si>
  <si>
    <t>IMP</t>
  </si>
  <si>
    <t>Livre de l’Île de Man</t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</si>
  <si>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</si>
  <si>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Livre libanaise</t>
    </r>
  </si>
  <si>
    <t>Île de Noël</t>
  </si>
  <si>
    <t>CX</t>
  </si>
  <si>
    <t>CXR</t>
  </si>
  <si>
    <t>162</t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</si>
  <si>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</si>
  <si>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Roupie du Sri Lanka</t>
    </r>
  </si>
  <si>
    <t>Îles Féroé</t>
  </si>
  <si>
    <t>FO</t>
  </si>
  <si>
    <t>FRO</t>
  </si>
  <si>
    <t>234</t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</si>
  <si>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</si>
  <si>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Dollar du Libéria</t>
    </r>
  </si>
  <si>
    <t>Îles Heard et McDonald</t>
  </si>
  <si>
    <t>HM</t>
  </si>
  <si>
    <t>HMD</t>
  </si>
  <si>
    <t>334</t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</si>
  <si>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</si>
  <si>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</si>
  <si>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t>Îles Keeling</t>
  </si>
  <si>
    <t>CC</t>
  </si>
  <si>
    <t>CCK</t>
  </si>
  <si>
    <t>166</t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</si>
  <si>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</si>
  <si>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Dinar libyen</t>
    </r>
  </si>
  <si>
    <t>Îles Marianne septentrionales</t>
  </si>
  <si>
    <t>MP</t>
  </si>
  <si>
    <t>MNP</t>
  </si>
  <si>
    <t>580</t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</si>
  <si>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</si>
  <si>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Dirham marocain</t>
    </r>
  </si>
  <si>
    <t>Îles Marshall</t>
  </si>
  <si>
    <t>MH</t>
  </si>
  <si>
    <t>MHL</t>
  </si>
  <si>
    <t>584</t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</si>
  <si>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</si>
  <si>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Leu moldave</t>
    </r>
  </si>
  <si>
    <t>Îles Norfolk</t>
  </si>
  <si>
    <t>NF</t>
  </si>
  <si>
    <t>NFK</t>
  </si>
  <si>
    <t>574</t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</si>
  <si>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</si>
  <si>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Ariary malgache</t>
    </r>
  </si>
  <si>
    <t>Îles Salomon</t>
  </si>
  <si>
    <t>KY</t>
  </si>
  <si>
    <t>CYM</t>
  </si>
  <si>
    <t>136</t>
  </si>
  <si>
    <t>KYD</t>
  </si>
  <si>
    <t>Dollar des Îles Caïman</t>
  </si>
  <si>
    <r>
      <rPr>
        <sz val="10.5"/>
        <color theme="1"/>
        <rFont val="Calibri"/>
        <family val="2"/>
      </rPr>
      <t>MKD</t>
    </r>
  </si>
  <si>
    <r>
      <rPr>
        <sz val="10.5"/>
        <color theme="1"/>
        <rFont val="Calibri"/>
        <family val="2"/>
      </rPr>
      <t>Denar macédonien</t>
    </r>
  </si>
  <si>
    <t>SB</t>
  </si>
  <si>
    <t>SLB</t>
  </si>
  <si>
    <t>90</t>
  </si>
  <si>
    <t>SBD</t>
  </si>
  <si>
    <t>Dollar des Îles Salomon</t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</si>
  <si>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</si>
  <si>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Kyat birman</t>
    </r>
  </si>
  <si>
    <t>Îles Svalbard et Jan Mayen</t>
  </si>
  <si>
    <t>SJ</t>
  </si>
  <si>
    <t>SJM</t>
  </si>
  <si>
    <t>744</t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</si>
  <si>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</si>
  <si>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Tugrik mongole</t>
    </r>
  </si>
  <si>
    <t>Îles Turques et Caïques</t>
  </si>
  <si>
    <t>TC</t>
  </si>
  <si>
    <t>TCA</t>
  </si>
  <si>
    <t>796</t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</si>
  <si>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</si>
  <si>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Patca de Macao</t>
    </r>
  </si>
  <si>
    <t>Îles Vierges britanniques</t>
  </si>
  <si>
    <t>VG</t>
  </si>
  <si>
    <t>VGB</t>
  </si>
  <si>
    <t>92</t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</si>
  <si>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</si>
  <si>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</si>
  <si>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t>Îles Vierges, États-Unis</t>
  </si>
  <si>
    <t>VI</t>
  </si>
  <si>
    <t>VIR</t>
  </si>
  <si>
    <t>850</t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</si>
  <si>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</si>
  <si>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Roupie mauricienne</t>
    </r>
  </si>
  <si>
    <t>Îles Wallis et Futuna</t>
  </si>
  <si>
    <t>WF</t>
  </si>
  <si>
    <t>WLF</t>
  </si>
  <si>
    <t>876</t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</si>
  <si>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</si>
  <si>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Rufiyaa des Maldives</t>
    </r>
  </si>
  <si>
    <t>Îles Åland</t>
  </si>
  <si>
    <t>AX</t>
  </si>
  <si>
    <t>ALA</t>
  </si>
  <si>
    <t>248</t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</si>
  <si>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</si>
  <si>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</si>
  <si>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t>Inde</t>
  </si>
  <si>
    <t>IN</t>
  </si>
  <si>
    <t>IND</t>
  </si>
  <si>
    <t>356</t>
  </si>
  <si>
    <t>INR</t>
  </si>
  <si>
    <t>Roupie indienne</t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</si>
  <si>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</si>
  <si>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Peso mexicain</t>
    </r>
  </si>
  <si>
    <t>Indonésie</t>
  </si>
  <si>
    <t>ID</t>
  </si>
  <si>
    <t>IDN</t>
  </si>
  <si>
    <t>360</t>
  </si>
  <si>
    <t>IDR</t>
  </si>
  <si>
    <t>Roupie indonésienne</t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</si>
  <si>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</si>
  <si>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Ringgit malais</t>
    </r>
  </si>
  <si>
    <t>Irak</t>
  </si>
  <si>
    <t>IQ</t>
  </si>
  <si>
    <t>IRQ</t>
  </si>
  <si>
    <t>368</t>
  </si>
  <si>
    <t>IQD</t>
  </si>
  <si>
    <t>Dinar irakien</t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</si>
  <si>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</si>
  <si>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Metical mozambicain</t>
    </r>
  </si>
  <si>
    <t>Iran</t>
  </si>
  <si>
    <t>IR</t>
  </si>
  <si>
    <t>IRN</t>
  </si>
  <si>
    <t>364</t>
  </si>
  <si>
    <t>IRR</t>
  </si>
  <si>
    <t>Rial iranien</t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</si>
  <si>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</si>
  <si>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Dollar namibien</t>
    </r>
  </si>
  <si>
    <t>Irlande</t>
  </si>
  <si>
    <t>IE</t>
  </si>
  <si>
    <t>IRL</t>
  </si>
  <si>
    <t>372</t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</si>
  <si>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</si>
  <si>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Naira  nigérian</t>
    </r>
  </si>
  <si>
    <t>Islande</t>
  </si>
  <si>
    <t>IS</t>
  </si>
  <si>
    <t>ISL</t>
  </si>
  <si>
    <t>352</t>
  </si>
  <si>
    <t>ISK</t>
  </si>
  <si>
    <t>Couronne islandaise</t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</si>
  <si>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</si>
  <si>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 xml:space="preserve">Cordoba oro nicaraguayen </t>
    </r>
  </si>
  <si>
    <t>Israël</t>
  </si>
  <si>
    <t>IL</t>
  </si>
  <si>
    <t>ISR</t>
  </si>
  <si>
    <t>376</t>
  </si>
  <si>
    <t>ILS</t>
  </si>
  <si>
    <t>Nouveau shekel israélien</t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</si>
  <si>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</si>
  <si>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Couronne norvégienne</t>
    </r>
  </si>
  <si>
    <t>Italie</t>
  </si>
  <si>
    <t>IT</t>
  </si>
  <si>
    <t>ITA</t>
  </si>
  <si>
    <t>380</t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</si>
  <si>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</si>
  <si>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Roupie népalaise</t>
    </r>
  </si>
  <si>
    <t>Jamaïque</t>
  </si>
  <si>
    <t>JM</t>
  </si>
  <si>
    <t>JAM</t>
  </si>
  <si>
    <t>388</t>
  </si>
  <si>
    <t>JMD</t>
  </si>
  <si>
    <t>Dollar de la Jamaïque</t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</si>
  <si>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</si>
  <si>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Dollar néo-zélandais</t>
    </r>
  </si>
  <si>
    <t>Japon</t>
  </si>
  <si>
    <t>JP</t>
  </si>
  <si>
    <t>JPN</t>
  </si>
  <si>
    <t>392</t>
  </si>
  <si>
    <t>JPY</t>
  </si>
  <si>
    <t>Yen japonais</t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</si>
  <si>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</si>
  <si>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Rial omanais</t>
    </r>
  </si>
  <si>
    <t>Jersey</t>
  </si>
  <si>
    <t>JE</t>
  </si>
  <si>
    <t>JEY</t>
  </si>
  <si>
    <t>832</t>
  </si>
  <si>
    <t>JEP</t>
  </si>
  <si>
    <t>Livre de Jersey</t>
  </si>
  <si>
    <r>
      <rPr>
        <sz val="10.5"/>
        <color theme="1"/>
        <rFont val="Calibri"/>
        <family val="2"/>
      </rPr>
      <t>PAB</t>
    </r>
  </si>
  <si>
    <t>Balboa panaméen</t>
  </si>
  <si>
    <t>Jordanie</t>
  </si>
  <si>
    <t>JO</t>
  </si>
  <si>
    <t>JOR</t>
  </si>
  <si>
    <t>400</t>
  </si>
  <si>
    <t>JOD</t>
  </si>
  <si>
    <t>Dinar jordanien</t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</si>
  <si>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</si>
  <si>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</si>
  <si>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t>Kazakhstan</t>
  </si>
  <si>
    <t>KZ</t>
  </si>
  <si>
    <t>KAZ</t>
  </si>
  <si>
    <t>398</t>
  </si>
  <si>
    <t>KZT</t>
  </si>
  <si>
    <t>Tenge kazakh</t>
  </si>
  <si>
    <r>
      <rPr>
        <sz val="10.5"/>
        <color theme="1"/>
        <rFont val="Calibri"/>
        <family val="2"/>
      </rPr>
      <t>PGK</t>
    </r>
  </si>
  <si>
    <t>Kina de Papouasie-Nouvelle-Guinée</t>
  </si>
  <si>
    <t>Kenya</t>
  </si>
  <si>
    <t>KE</t>
  </si>
  <si>
    <t>KEN</t>
  </si>
  <si>
    <t>404</t>
  </si>
  <si>
    <t>KES</t>
  </si>
  <si>
    <t>Shilling kenyan</t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</si>
  <si>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</si>
  <si>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Peso philippin</t>
    </r>
  </si>
  <si>
    <t>Kiribati</t>
  </si>
  <si>
    <t>KI</t>
  </si>
  <si>
    <t>KIR</t>
  </si>
  <si>
    <t>296</t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</si>
  <si>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</si>
  <si>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Roupie pakistanaise</t>
    </r>
  </si>
  <si>
    <t>Kosovo</t>
  </si>
  <si>
    <t>XK</t>
  </si>
  <si>
    <t>XKX</t>
  </si>
  <si>
    <t>-</t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</si>
  <si>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</si>
  <si>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Zloty polonais</t>
    </r>
  </si>
  <si>
    <t>Koweït</t>
  </si>
  <si>
    <t>KW</t>
  </si>
  <si>
    <t>KWT</t>
  </si>
  <si>
    <t>414</t>
  </si>
  <si>
    <t>KWD</t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</si>
  <si>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</si>
  <si>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</si>
  <si>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t>Lesotho</t>
  </si>
  <si>
    <t>LS</t>
  </si>
  <si>
    <t>LSO</t>
  </si>
  <si>
    <t>426</t>
  </si>
  <si>
    <t>LSL</t>
  </si>
  <si>
    <t>Loti du Lesotho</t>
  </si>
  <si>
    <r>
      <rPr>
        <sz val="10.5"/>
        <color theme="1"/>
        <rFont val="Calibri"/>
        <family val="2"/>
      </rPr>
      <t>QAR</t>
    </r>
  </si>
  <si>
    <t>Riyal du Qatar</t>
  </si>
  <si>
    <t>Lettonie</t>
  </si>
  <si>
    <t>LV</t>
  </si>
  <si>
    <t>LVA</t>
  </si>
  <si>
    <t>428</t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</si>
  <si>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</si>
  <si>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Leu roumain</t>
    </r>
  </si>
  <si>
    <t>Liban</t>
  </si>
  <si>
    <t>LB</t>
  </si>
  <si>
    <t>LBN</t>
  </si>
  <si>
    <t>422</t>
  </si>
  <si>
    <t>LBP</t>
  </si>
  <si>
    <t>Livre libanaise</t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</si>
  <si>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</si>
  <si>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Dinar serbe</t>
    </r>
  </si>
  <si>
    <t>Libéria</t>
  </si>
  <si>
    <t>LR</t>
  </si>
  <si>
    <t>LBR</t>
  </si>
  <si>
    <t>430</t>
  </si>
  <si>
    <t>LRD</t>
  </si>
  <si>
    <t>Dollar du Libéria</t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</si>
  <si>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</si>
  <si>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Rouble russe</t>
    </r>
  </si>
  <si>
    <t>Libye</t>
  </si>
  <si>
    <t>LY</t>
  </si>
  <si>
    <t>LBY</t>
  </si>
  <si>
    <t>434</t>
  </si>
  <si>
    <t>LYD</t>
  </si>
  <si>
    <t>Dinar libyen</t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</si>
  <si>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</si>
  <si>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Franc rwandais</t>
    </r>
  </si>
  <si>
    <t>Liechtenstein</t>
  </si>
  <si>
    <t>LI</t>
  </si>
  <si>
    <t>LIE</t>
  </si>
  <si>
    <t>438</t>
  </si>
  <si>
    <t>CHF</t>
  </si>
  <si>
    <t>Franc suisse</t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</si>
  <si>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</si>
  <si>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Rial saoudite</t>
    </r>
  </si>
  <si>
    <t>Lituanie</t>
  </si>
  <si>
    <t>LT</t>
  </si>
  <si>
    <t>LTU</t>
  </si>
  <si>
    <t>440</t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</si>
  <si>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</si>
  <si>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Dollar des Îles Salomon</t>
    </r>
  </si>
  <si>
    <t>Luxembourg</t>
  </si>
  <si>
    <t>LU</t>
  </si>
  <si>
    <t>LUX</t>
  </si>
  <si>
    <t>442</t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</si>
  <si>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</si>
  <si>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Roupie seychelloise</t>
    </r>
  </si>
  <si>
    <t>Macao</t>
  </si>
  <si>
    <t>MO</t>
  </si>
  <si>
    <t>MAC</t>
  </si>
  <si>
    <t>446</t>
  </si>
  <si>
    <t>MOP</t>
  </si>
  <si>
    <t>Patca de Macao</t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</si>
  <si>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</si>
  <si>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Livre soudanaise</t>
    </r>
  </si>
  <si>
    <t>Macédoine</t>
  </si>
  <si>
    <t>MK</t>
  </si>
  <si>
    <t>MKD</t>
  </si>
  <si>
    <t>807</t>
  </si>
  <si>
    <t>Denar macédonien</t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</si>
  <si>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</si>
  <si>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Couronne suédoise</t>
    </r>
  </si>
  <si>
    <t>Madagascar</t>
  </si>
  <si>
    <t>MG</t>
  </si>
  <si>
    <t>MDG</t>
  </si>
  <si>
    <t>450</t>
  </si>
  <si>
    <t>MGA</t>
  </si>
  <si>
    <t>Ariary malgache</t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</si>
  <si>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</si>
  <si>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Dollar de Singapour</t>
    </r>
  </si>
  <si>
    <t>Malaisie</t>
  </si>
  <si>
    <t>MY</t>
  </si>
  <si>
    <t>MYS</t>
  </si>
  <si>
    <t>458</t>
  </si>
  <si>
    <t>MYR</t>
  </si>
  <si>
    <t>Ringgit malais</t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</si>
  <si>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</si>
  <si>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Livre de Saint Hélène</t>
    </r>
  </si>
  <si>
    <t>Malawi</t>
  </si>
  <si>
    <t>MW</t>
  </si>
  <si>
    <t>MWI</t>
  </si>
  <si>
    <t>454</t>
  </si>
  <si>
    <t>MWK</t>
  </si>
  <si>
    <t>Kwacha du Malawi</t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</si>
  <si>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</si>
  <si>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</si>
  <si>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t>Maldives</t>
  </si>
  <si>
    <t>MV</t>
  </si>
  <si>
    <t>MDV</t>
  </si>
  <si>
    <t>462</t>
  </si>
  <si>
    <t>MVR</t>
  </si>
  <si>
    <t>Rufiyaa des Maldives</t>
  </si>
  <si>
    <r>
      <rPr>
        <sz val="10.5"/>
        <color theme="1"/>
        <rFont val="Calibri"/>
        <family val="2"/>
      </rPr>
      <t>SOS</t>
    </r>
  </si>
  <si>
    <t>Shilling somalien</t>
  </si>
  <si>
    <t>Mali</t>
  </si>
  <si>
    <t>ML</t>
  </si>
  <si>
    <t>MLI</t>
  </si>
  <si>
    <t>466</t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</si>
  <si>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</si>
  <si>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</si>
  <si>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t>Malouines</t>
  </si>
  <si>
    <t>FK</t>
  </si>
  <si>
    <t>FLK</t>
  </si>
  <si>
    <t>238</t>
  </si>
  <si>
    <t>FKP</t>
  </si>
  <si>
    <t>Livre des Malouines</t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</si>
  <si>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</si>
  <si>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Livre sud-soudanaise</t>
    </r>
  </si>
  <si>
    <t>Malte</t>
  </si>
  <si>
    <t>MT</t>
  </si>
  <si>
    <t>MLT</t>
  </si>
  <si>
    <t>470</t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</si>
  <si>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</si>
  <si>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</si>
  <si>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t>Maroc</t>
  </si>
  <si>
    <t>MA</t>
  </si>
  <si>
    <t>MAR</t>
  </si>
  <si>
    <t>504</t>
  </si>
  <si>
    <t>MAD</t>
  </si>
  <si>
    <t>Dirham marocain</t>
  </si>
  <si>
    <r>
      <rPr>
        <sz val="10.5"/>
        <color theme="1"/>
        <rFont val="Calibri"/>
        <family val="2"/>
      </rPr>
      <t>SYP</t>
    </r>
  </si>
  <si>
    <r>
      <rPr>
        <sz val="10.5"/>
        <color theme="1"/>
        <rFont val="Calibri"/>
        <family val="2"/>
      </rPr>
      <t>Livre syrienne</t>
    </r>
  </si>
  <si>
    <t>Martinique</t>
  </si>
  <si>
    <t>MQ</t>
  </si>
  <si>
    <t>MTQ</t>
  </si>
  <si>
    <t>474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</si>
  <si>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</si>
  <si>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</si>
  <si>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Maurice</t>
  </si>
  <si>
    <t>MU</t>
  </si>
  <si>
    <t>MUS</t>
  </si>
  <si>
    <t>480</t>
  </si>
  <si>
    <t>MUR</t>
  </si>
  <si>
    <t>Roupie mauricienne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</si>
  <si>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</si>
  <si>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Baht thaïlandais</t>
    </r>
  </si>
  <si>
    <t>Mauritanie</t>
  </si>
  <si>
    <t>MR</t>
  </si>
  <si>
    <t>MRT</t>
  </si>
  <si>
    <t>478</t>
  </si>
  <si>
    <t>MRO</t>
  </si>
  <si>
    <t>Ouguiya mauritanien</t>
  </si>
  <si>
    <r>
      <rPr>
        <sz val="10.5"/>
        <color theme="1"/>
        <rFont val="Calibri"/>
        <family val="2"/>
      </rPr>
      <t>TJS</t>
    </r>
  </si>
  <si>
    <t>Tadjikistan</t>
  </si>
  <si>
    <t>Mayotte</t>
  </si>
  <si>
    <t>YT</t>
  </si>
  <si>
    <t>MYT</t>
  </si>
  <si>
    <t>175</t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</si>
  <si>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</si>
  <si>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Nouveau manat turkmène</t>
    </r>
  </si>
  <si>
    <t>Mexique</t>
  </si>
  <si>
    <t>MX</t>
  </si>
  <si>
    <t>MEX</t>
  </si>
  <si>
    <t>484</t>
  </si>
  <si>
    <t>MXN</t>
  </si>
  <si>
    <t>Peso mexicain</t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</si>
  <si>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</si>
  <si>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</si>
  <si>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t>Micronésie</t>
  </si>
  <si>
    <t>FM</t>
  </si>
  <si>
    <t>FSM</t>
  </si>
  <si>
    <t>583</t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</si>
  <si>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</si>
  <si>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Pa’anga des Îles Tonga</t>
    </r>
  </si>
  <si>
    <t>Moldova</t>
  </si>
  <si>
    <t>MD</t>
  </si>
  <si>
    <t>MDA</t>
  </si>
  <si>
    <t>498</t>
  </si>
  <si>
    <t>MDL</t>
  </si>
  <si>
    <t>Leu moldave</t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</si>
  <si>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</si>
  <si>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</si>
  <si>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t>Monaco</t>
  </si>
  <si>
    <t>MC</t>
  </si>
  <si>
    <t>MCO</t>
  </si>
  <si>
    <t>492</t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</si>
  <si>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</si>
  <si>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Dollar de Trinité-et-Tobago</t>
    </r>
  </si>
  <si>
    <t>Mongolie</t>
  </si>
  <si>
    <t>MN</t>
  </si>
  <si>
    <t>MNG</t>
  </si>
  <si>
    <t>496</t>
  </si>
  <si>
    <t>MNT</t>
  </si>
  <si>
    <t>Tugrik mongole</t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</si>
  <si>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</si>
  <si>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</si>
  <si>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t>Monténégro</t>
  </si>
  <si>
    <t>ME</t>
  </si>
  <si>
    <t>MNE</t>
  </si>
  <si>
    <t>499</t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</si>
  <si>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</si>
  <si>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</si>
  <si>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t>Montserrat</t>
  </si>
  <si>
    <t>MS</t>
  </si>
  <si>
    <t>MSR</t>
  </si>
  <si>
    <t>500</t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</si>
  <si>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</si>
  <si>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</si>
  <si>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t>Mozambique</t>
  </si>
  <si>
    <t>MZ</t>
  </si>
  <si>
    <t>MOZ</t>
  </si>
  <si>
    <t>508</t>
  </si>
  <si>
    <t>MZN</t>
  </si>
  <si>
    <t>Metical mozambicain</t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</si>
  <si>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</si>
  <si>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Hryvnia ukrainien</t>
    </r>
  </si>
  <si>
    <t>Myanmar</t>
  </si>
  <si>
    <t>MM</t>
  </si>
  <si>
    <t>MMR</t>
  </si>
  <si>
    <t>104</t>
  </si>
  <si>
    <t>MMK</t>
  </si>
  <si>
    <t>Kyat birman</t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</si>
  <si>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</si>
  <si>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</si>
  <si>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Namibie</t>
  </si>
  <si>
    <t>NA</t>
  </si>
  <si>
    <t>NAM</t>
  </si>
  <si>
    <t>516</t>
  </si>
  <si>
    <t>NAD</t>
  </si>
  <si>
    <t>Dollar namibien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</si>
  <si>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</si>
  <si>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</si>
  <si>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Nauru</t>
  </si>
  <si>
    <t>NR</t>
  </si>
  <si>
    <t>NRU</t>
  </si>
  <si>
    <t>520</t>
  </si>
  <si>
    <t>Népal</t>
  </si>
  <si>
    <t>NP</t>
  </si>
  <si>
    <t>NPL</t>
  </si>
  <si>
    <t>524</t>
  </si>
  <si>
    <t>NPR</t>
  </si>
  <si>
    <t>Roupie népalaise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</si>
  <si>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</si>
  <si>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 xml:space="preserve">Peso uruguayen </t>
    </r>
  </si>
  <si>
    <t>Nicaragua</t>
  </si>
  <si>
    <t>NI</t>
  </si>
  <si>
    <t>NIC</t>
  </si>
  <si>
    <t>558</t>
  </si>
  <si>
    <t>NIO</t>
  </si>
  <si>
    <t xml:space="preserve">Cordoba oro nicaraguayen </t>
  </si>
  <si>
    <r>
      <rPr>
        <sz val="10.5"/>
        <color theme="1"/>
        <rFont val="Calibri"/>
        <family val="2"/>
      </rPr>
      <t>UZS</t>
    </r>
  </si>
  <si>
    <t>Sum ouzbèque</t>
  </si>
  <si>
    <t>Niger</t>
  </si>
  <si>
    <t>NE</t>
  </si>
  <si>
    <t>NER</t>
  </si>
  <si>
    <t>562</t>
  </si>
  <si>
    <r>
      <rPr>
        <sz val="10.5"/>
        <color theme="1"/>
        <rFont val="Calibri"/>
        <family val="2"/>
      </rPr>
      <t>VEF</t>
    </r>
  </si>
  <si>
    <t>Bolivar fuerte vénézuélien</t>
  </si>
  <si>
    <t>Nigeria</t>
  </si>
  <si>
    <t>NG</t>
  </si>
  <si>
    <t>NGA</t>
  </si>
  <si>
    <t>566</t>
  </si>
  <si>
    <t>NGN</t>
  </si>
  <si>
    <t>Naira  nigérian</t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</si>
  <si>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</si>
  <si>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Dong vietnamien</t>
    </r>
  </si>
  <si>
    <t>Niue</t>
  </si>
  <si>
    <t>NU</t>
  </si>
  <si>
    <t>NIU</t>
  </si>
  <si>
    <t>570</t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</si>
  <si>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</si>
  <si>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Vatu de Vanuatu</t>
    </r>
  </si>
  <si>
    <t>Norvège</t>
  </si>
  <si>
    <t>NO</t>
  </si>
  <si>
    <t>NOR</t>
  </si>
  <si>
    <t>578</t>
  </si>
  <si>
    <t>NOK</t>
  </si>
  <si>
    <t>Couronne norvégienne</t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</si>
  <si>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</si>
  <si>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</si>
  <si>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Nouvelle Calédonie</t>
  </si>
  <si>
    <t>NC</t>
  </si>
  <si>
    <t>NCL</t>
  </si>
  <si>
    <t>540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</si>
  <si>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</si>
  <si>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</si>
  <si>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t>Nouvelle-Zélande</t>
  </si>
  <si>
    <t>NZ</t>
  </si>
  <si>
    <t>NZL</t>
  </si>
  <si>
    <t>554</t>
  </si>
  <si>
    <t>NZD</t>
  </si>
  <si>
    <t>Dollar néo-zélandaise</t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</si>
  <si>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</si>
  <si>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</si>
  <si>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Oman</t>
  </si>
  <si>
    <t>OM</t>
  </si>
  <si>
    <t>OMN</t>
  </si>
  <si>
    <t>512</t>
  </si>
  <si>
    <t>OMR</t>
  </si>
  <si>
    <t>Rial omani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</si>
  <si>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</si>
  <si>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</si>
  <si>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Ouganda</t>
  </si>
  <si>
    <t>UG</t>
  </si>
  <si>
    <t>UGA</t>
  </si>
  <si>
    <t>800</t>
  </si>
  <si>
    <t>UGX</t>
  </si>
  <si>
    <t>Shilling ougandais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</si>
  <si>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</si>
  <si>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Rial yéménite</t>
    </r>
  </si>
  <si>
    <t>Ouzbékistan</t>
  </si>
  <si>
    <t>UZ</t>
  </si>
  <si>
    <t>UZB</t>
  </si>
  <si>
    <t>860</t>
  </si>
  <si>
    <t>UZS</t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</si>
  <si>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</si>
  <si>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Rand sud-africain</t>
    </r>
  </si>
  <si>
    <t>Pakistan</t>
  </si>
  <si>
    <t>PK</t>
  </si>
  <si>
    <t>PAK</t>
  </si>
  <si>
    <t>586</t>
  </si>
  <si>
    <t>PKR</t>
  </si>
  <si>
    <t>Roupie pakistanaise</t>
  </si>
  <si>
    <r>
      <rPr>
        <sz val="10.5"/>
        <color theme="1"/>
        <rFont val="Calibri"/>
        <family val="2"/>
      </rPr>
      <t>ZMW</t>
    </r>
  </si>
  <si>
    <r>
      <rPr>
        <sz val="10.5"/>
        <color theme="1"/>
        <rFont val="Calibri"/>
        <family val="2"/>
      </rPr>
      <t>Kwacha zambien</t>
    </r>
  </si>
  <si>
    <t>Palau</t>
  </si>
  <si>
    <t>PW</t>
  </si>
  <si>
    <t>PLW</t>
  </si>
  <si>
    <t>585</t>
  </si>
  <si>
    <t>Panama</t>
  </si>
  <si>
    <t>PA</t>
  </si>
  <si>
    <t>PAN</t>
  </si>
  <si>
    <t>591</t>
  </si>
  <si>
    <t>PAB</t>
  </si>
  <si>
    <t>Papouasie-Nouvelle-Guinée</t>
  </si>
  <si>
    <t>PG</t>
  </si>
  <si>
    <t>PNG</t>
  </si>
  <si>
    <t>598</t>
  </si>
  <si>
    <t>PGK</t>
  </si>
  <si>
    <t>Paraguay</t>
  </si>
  <si>
    <t>PY</t>
  </si>
  <si>
    <t>PRY</t>
  </si>
  <si>
    <t>600</t>
  </si>
  <si>
    <t>PYG</t>
  </si>
  <si>
    <t>Guarani paraguayen</t>
  </si>
  <si>
    <t>Pays-Bas</t>
  </si>
  <si>
    <t>NL</t>
  </si>
  <si>
    <t>NLD</t>
  </si>
  <si>
    <t>528</t>
  </si>
  <si>
    <t>Pérou</t>
  </si>
  <si>
    <t>PE</t>
  </si>
  <si>
    <t>PER</t>
  </si>
  <si>
    <t>604</t>
  </si>
  <si>
    <t>PEN</t>
  </si>
  <si>
    <t>Sol péruvien</t>
  </si>
  <si>
    <t>Philippines</t>
  </si>
  <si>
    <t>PH</t>
  </si>
  <si>
    <t>PHL</t>
  </si>
  <si>
    <t>608</t>
  </si>
  <si>
    <t>PHP</t>
  </si>
  <si>
    <t>Peso philippin</t>
  </si>
  <si>
    <t>Pitcairn</t>
  </si>
  <si>
    <t>PN</t>
  </si>
  <si>
    <t>PCN</t>
  </si>
  <si>
    <t>612</t>
  </si>
  <si>
    <t>Pologne</t>
  </si>
  <si>
    <t>PL</t>
  </si>
  <si>
    <t>POL</t>
  </si>
  <si>
    <t>616</t>
  </si>
  <si>
    <t>PLN</t>
  </si>
  <si>
    <t>Zloty polonais</t>
  </si>
  <si>
    <t>Polynésie française</t>
  </si>
  <si>
    <t>PF</t>
  </si>
  <si>
    <t>PYF</t>
  </si>
  <si>
    <t>258</t>
  </si>
  <si>
    <t>Porto Rico</t>
  </si>
  <si>
    <t>PR</t>
  </si>
  <si>
    <t>PRI</t>
  </si>
  <si>
    <t>630</t>
  </si>
  <si>
    <t>Portugal</t>
  </si>
  <si>
    <t>PT</t>
  </si>
  <si>
    <t>PRT</t>
  </si>
  <si>
    <t>620</t>
  </si>
  <si>
    <t>Qatar</t>
  </si>
  <si>
    <t>QA</t>
  </si>
  <si>
    <t>QAT</t>
  </si>
  <si>
    <t>634</t>
  </si>
  <si>
    <t>QAR</t>
  </si>
  <si>
    <t>Rial du Qatar</t>
  </si>
  <si>
    <t>CF</t>
  </si>
  <si>
    <t>CAF</t>
  </si>
  <si>
    <t>140</t>
  </si>
  <si>
    <t>République démocratique du Congo</t>
  </si>
  <si>
    <t>CD</t>
  </si>
  <si>
    <t>COD</t>
  </si>
  <si>
    <t>180</t>
  </si>
  <si>
    <t>CDF</t>
  </si>
  <si>
    <t>Franc congolais</t>
  </si>
  <si>
    <t>République dominicaine</t>
  </si>
  <si>
    <t>DO</t>
  </si>
  <si>
    <t>DOM</t>
  </si>
  <si>
    <t>214</t>
  </si>
  <si>
    <t>DOP</t>
  </si>
  <si>
    <t>Peso dominicain</t>
  </si>
  <si>
    <t>République du Congo</t>
  </si>
  <si>
    <t>CG</t>
  </si>
  <si>
    <t>COG</t>
  </si>
  <si>
    <t>178</t>
  </si>
  <si>
    <t>République kirghize</t>
  </si>
  <si>
    <t>KG</t>
  </si>
  <si>
    <t>KGZ</t>
  </si>
  <si>
    <t>417</t>
  </si>
  <si>
    <t>KGS</t>
  </si>
  <si>
    <t>Sum kirghize</t>
  </si>
  <si>
    <t>République tchèque</t>
  </si>
  <si>
    <t>CZ</t>
  </si>
  <si>
    <t>CZE</t>
  </si>
  <si>
    <t>203</t>
  </si>
  <si>
    <t>CZK</t>
  </si>
  <si>
    <t>Couronne tchèque</t>
  </si>
  <si>
    <t>Réunion</t>
  </si>
  <si>
    <t>RE</t>
  </si>
  <si>
    <t>REU</t>
  </si>
  <si>
    <t>638</t>
  </si>
  <si>
    <t>Roumanie</t>
  </si>
  <si>
    <t>RO</t>
  </si>
  <si>
    <t>ROU</t>
  </si>
  <si>
    <t>642</t>
  </si>
  <si>
    <t>RON</t>
  </si>
  <si>
    <t>Leu roumain</t>
  </si>
  <si>
    <t>Royaume-Uni</t>
  </si>
  <si>
    <t>GB</t>
  </si>
  <si>
    <t>GBR</t>
  </si>
  <si>
    <t>826</t>
  </si>
  <si>
    <t>GBP</t>
  </si>
  <si>
    <t>Livre sterling</t>
  </si>
  <si>
    <t>RPD du Laos</t>
  </si>
  <si>
    <t>LA</t>
  </si>
  <si>
    <t>LAO</t>
  </si>
  <si>
    <t>418</t>
  </si>
  <si>
    <t>LAK</t>
  </si>
  <si>
    <t>Kip laotien</t>
  </si>
  <si>
    <t>Rwanda</t>
  </si>
  <si>
    <t>RW</t>
  </si>
  <si>
    <t>RWA</t>
  </si>
  <si>
    <t>646</t>
  </si>
  <si>
    <t>RWF</t>
  </si>
  <si>
    <t>Franc rwandais</t>
  </si>
  <si>
    <t>Sahara occidental</t>
  </si>
  <si>
    <t>EH</t>
  </si>
  <si>
    <t>ESH</t>
  </si>
  <si>
    <t>732</t>
  </si>
  <si>
    <t>Saint Hélène</t>
  </si>
  <si>
    <t>SH</t>
  </si>
  <si>
    <t>SHN</t>
  </si>
  <si>
    <t>654</t>
  </si>
  <si>
    <t>SHP</t>
  </si>
  <si>
    <t>Livre de Saint Hélène</t>
  </si>
  <si>
    <t>Saint Kitts et Nevis</t>
  </si>
  <si>
    <t>KN</t>
  </si>
  <si>
    <t>KNA</t>
  </si>
  <si>
    <t>659</t>
  </si>
  <si>
    <t>Saint Marin</t>
  </si>
  <si>
    <t>SM</t>
  </si>
  <si>
    <t>SMR</t>
  </si>
  <si>
    <t>674</t>
  </si>
  <si>
    <t>Saint Pierre et Miquelon</t>
  </si>
  <si>
    <t>PM</t>
  </si>
  <si>
    <t>SPM</t>
  </si>
  <si>
    <t>666</t>
  </si>
  <si>
    <t>Saint Vincent et les Grenadines</t>
  </si>
  <si>
    <t>VC</t>
  </si>
  <si>
    <t>VCT</t>
  </si>
  <si>
    <t>670</t>
  </si>
  <si>
    <t>Saint-Barthélemy</t>
  </si>
  <si>
    <t>BL</t>
  </si>
  <si>
    <t>BLM</t>
  </si>
  <si>
    <t>652</t>
  </si>
  <si>
    <t>Sainte Lucie</t>
  </si>
  <si>
    <t>LC</t>
  </si>
  <si>
    <t>LCA</t>
  </si>
  <si>
    <t>662</t>
  </si>
  <si>
    <t>Saint-Martin</t>
  </si>
  <si>
    <t>MF</t>
  </si>
  <si>
    <t>MAF</t>
  </si>
  <si>
    <t>663</t>
  </si>
  <si>
    <t>Salvador</t>
  </si>
  <si>
    <t>SV</t>
  </si>
  <si>
    <t>SLV</t>
  </si>
  <si>
    <t>222</t>
  </si>
  <si>
    <t>Samoa</t>
  </si>
  <si>
    <t>WS</t>
  </si>
  <si>
    <t>WSM</t>
  </si>
  <si>
    <t>882</t>
  </si>
  <si>
    <t>WST</t>
  </si>
  <si>
    <t>Tala de Samoa</t>
  </si>
  <si>
    <t>Samoa américaines</t>
  </si>
  <si>
    <t>AS</t>
  </si>
  <si>
    <t>ASM</t>
  </si>
  <si>
    <t>16</t>
  </si>
  <si>
    <t>Sao Tomé-et-Principe</t>
  </si>
  <si>
    <t>ST</t>
  </si>
  <si>
    <t>STP</t>
  </si>
  <si>
    <t>678</t>
  </si>
  <si>
    <t>STD</t>
  </si>
  <si>
    <t>Dobra de Sao Tomé-et-Principe</t>
  </si>
  <si>
    <t>Sénégal</t>
  </si>
  <si>
    <t>SN</t>
  </si>
  <si>
    <t>SEN</t>
  </si>
  <si>
    <t>686</t>
  </si>
  <si>
    <t>Serbie</t>
  </si>
  <si>
    <t>RS</t>
  </si>
  <si>
    <t>SRB</t>
  </si>
  <si>
    <t>688</t>
  </si>
  <si>
    <t>RSD</t>
  </si>
  <si>
    <t>Dinar serbe</t>
  </si>
  <si>
    <t>Seychelles</t>
  </si>
  <si>
    <t>SC</t>
  </si>
  <si>
    <t>SYC</t>
  </si>
  <si>
    <t>690</t>
  </si>
  <si>
    <t>SCR</t>
  </si>
  <si>
    <t>Roupie seychelloise</t>
  </si>
  <si>
    <t>Sierra Leone</t>
  </si>
  <si>
    <t>SL</t>
  </si>
  <si>
    <t>SLE</t>
  </si>
  <si>
    <t>694</t>
  </si>
  <si>
    <t>SLL</t>
  </si>
  <si>
    <t>Leone sierra-léonais</t>
  </si>
  <si>
    <t>Singapour</t>
  </si>
  <si>
    <t>SG</t>
  </si>
  <si>
    <t>SGP</t>
  </si>
  <si>
    <t>702</t>
  </si>
  <si>
    <t>SGD</t>
  </si>
  <si>
    <t>Dollar de Singapour</t>
  </si>
  <si>
    <t>Slovaquie</t>
  </si>
  <si>
    <t>SK</t>
  </si>
  <si>
    <t>SVK</t>
  </si>
  <si>
    <t>703</t>
  </si>
  <si>
    <t>Slovénie</t>
  </si>
  <si>
    <t>SI</t>
  </si>
  <si>
    <t>SVN</t>
  </si>
  <si>
    <t>705</t>
  </si>
  <si>
    <t>Somalie</t>
  </si>
  <si>
    <t>SO</t>
  </si>
  <si>
    <t>SOM</t>
  </si>
  <si>
    <t>706</t>
  </si>
  <si>
    <t>SOS</t>
  </si>
  <si>
    <t>Soudan</t>
  </si>
  <si>
    <t>SD</t>
  </si>
  <si>
    <t>SDN</t>
  </si>
  <si>
    <t>736</t>
  </si>
  <si>
    <t>SDG</t>
  </si>
  <si>
    <t>Livre soudanaise</t>
  </si>
  <si>
    <t>Soudan du Sud</t>
  </si>
  <si>
    <t>SS</t>
  </si>
  <si>
    <t>SSD</t>
  </si>
  <si>
    <t>728</t>
  </si>
  <si>
    <t>SSP</t>
  </si>
  <si>
    <t>Livre sud-soudanaise</t>
  </si>
  <si>
    <t>Sri Lanka</t>
  </si>
  <si>
    <t>LK</t>
  </si>
  <si>
    <t>LKA</t>
  </si>
  <si>
    <t>144</t>
  </si>
  <si>
    <t>LKR</t>
  </si>
  <si>
    <t>Roupie du Sri Lanka</t>
  </si>
  <si>
    <t>Suède</t>
  </si>
  <si>
    <t>SE</t>
  </si>
  <si>
    <t>SWE</t>
  </si>
  <si>
    <t>752</t>
  </si>
  <si>
    <t>SEK</t>
  </si>
  <si>
    <t>Couronne suédoise</t>
  </si>
  <si>
    <t>Suisse</t>
  </si>
  <si>
    <t>CH</t>
  </si>
  <si>
    <t>CHE</t>
  </si>
  <si>
    <t>756</t>
  </si>
  <si>
    <t>Suriname</t>
  </si>
  <si>
    <t>SR</t>
  </si>
  <si>
    <t>SUR</t>
  </si>
  <si>
    <t>740</t>
  </si>
  <si>
    <t>SRD</t>
  </si>
  <si>
    <t>Dollar du Suriname</t>
  </si>
  <si>
    <t>Syrie</t>
  </si>
  <si>
    <t>SY</t>
  </si>
  <si>
    <t>SYR</t>
  </si>
  <si>
    <t>760</t>
  </si>
  <si>
    <t>SYP</t>
  </si>
  <si>
    <t>Livre syrienne</t>
  </si>
  <si>
    <t>TJ</t>
  </si>
  <si>
    <t>TJK</t>
  </si>
  <si>
    <t>762</t>
  </si>
  <si>
    <t>TJS</t>
  </si>
  <si>
    <t>Somoni tadjik</t>
  </si>
  <si>
    <t>Taïwan</t>
  </si>
  <si>
    <t>TW</t>
  </si>
  <si>
    <t>TWN</t>
  </si>
  <si>
    <t>158</t>
  </si>
  <si>
    <t>TWD</t>
  </si>
  <si>
    <t>Nouveau dollar taïwanais</t>
  </si>
  <si>
    <t>Tanzanie</t>
  </si>
  <si>
    <t>TZ</t>
  </si>
  <si>
    <t>TZA</t>
  </si>
  <si>
    <t>834</t>
  </si>
  <si>
    <t>TZS</t>
  </si>
  <si>
    <t>Shilling tanzanien</t>
  </si>
  <si>
    <t>Tchad</t>
  </si>
  <si>
    <t>TD</t>
  </si>
  <si>
    <t>TCD</t>
  </si>
  <si>
    <t>148</t>
  </si>
  <si>
    <t>Territoire britannique de l’océan Indien</t>
  </si>
  <si>
    <t>IO</t>
  </si>
  <si>
    <t>IOT</t>
  </si>
  <si>
    <t>86</t>
  </si>
  <si>
    <t>Territoire palestinien</t>
  </si>
  <si>
    <t>PS</t>
  </si>
  <si>
    <t>PSE</t>
  </si>
  <si>
    <t>275</t>
  </si>
  <si>
    <t>Territoires français australs</t>
  </si>
  <si>
    <t>TF</t>
  </si>
  <si>
    <t>ATF</t>
  </si>
  <si>
    <t>260</t>
  </si>
  <si>
    <t>Thaïlande</t>
  </si>
  <si>
    <t>TH</t>
  </si>
  <si>
    <t>THA</t>
  </si>
  <si>
    <t>764</t>
  </si>
  <si>
    <t>THB</t>
  </si>
  <si>
    <t>Baht thaïlandais</t>
  </si>
  <si>
    <t>Timor-Leste</t>
  </si>
  <si>
    <t>TL</t>
  </si>
  <si>
    <t>TLS</t>
  </si>
  <si>
    <t>626</t>
  </si>
  <si>
    <t>Togo</t>
  </si>
  <si>
    <t>TG</t>
  </si>
  <si>
    <t>TGO</t>
  </si>
  <si>
    <t>768</t>
  </si>
  <si>
    <t>Tokelau</t>
  </si>
  <si>
    <t>TK</t>
  </si>
  <si>
    <t>TKL</t>
  </si>
  <si>
    <t>772</t>
  </si>
  <si>
    <t>Tonga</t>
  </si>
  <si>
    <t>TO</t>
  </si>
  <si>
    <t>TON</t>
  </si>
  <si>
    <t>776</t>
  </si>
  <si>
    <t>TOP</t>
  </si>
  <si>
    <t>Pa’anga des Îles Tonga</t>
  </si>
  <si>
    <t>Trinité-et-Tobago</t>
  </si>
  <si>
    <t>TT</t>
  </si>
  <si>
    <t>TTO</t>
  </si>
  <si>
    <t>780</t>
  </si>
  <si>
    <t>TTD</t>
  </si>
  <si>
    <t>Dollar de Trinité-et-Tobago</t>
  </si>
  <si>
    <t>Tunisie</t>
  </si>
  <si>
    <t>TN</t>
  </si>
  <si>
    <t>TUN</t>
  </si>
  <si>
    <t>788</t>
  </si>
  <si>
    <t>TND</t>
  </si>
  <si>
    <t>Dinar tunisien</t>
  </si>
  <si>
    <t>Turkménistan</t>
  </si>
  <si>
    <t>TM</t>
  </si>
  <si>
    <t>TKM</t>
  </si>
  <si>
    <t>795</t>
  </si>
  <si>
    <t>TMT</t>
  </si>
  <si>
    <t>Nouveau manat turkmène</t>
  </si>
  <si>
    <t>Turquie</t>
  </si>
  <si>
    <t>TR</t>
  </si>
  <si>
    <t>TUR</t>
  </si>
  <si>
    <t>792</t>
  </si>
  <si>
    <t>TRY</t>
  </si>
  <si>
    <t>Lire turque</t>
  </si>
  <si>
    <t>Tuvalu</t>
  </si>
  <si>
    <t>TV</t>
  </si>
  <si>
    <t>TUV</t>
  </si>
  <si>
    <t>798</t>
  </si>
  <si>
    <t>TVD</t>
  </si>
  <si>
    <t>Dollar de Tuvalu</t>
  </si>
  <si>
    <t>Ukraine</t>
  </si>
  <si>
    <t>UA</t>
  </si>
  <si>
    <t>UKR</t>
  </si>
  <si>
    <t>804</t>
  </si>
  <si>
    <t>UAH</t>
  </si>
  <si>
    <t>Hryvnia ukrainien</t>
  </si>
  <si>
    <t>Uruguay</t>
  </si>
  <si>
    <t>UY</t>
  </si>
  <si>
    <t>URY</t>
  </si>
  <si>
    <t>858</t>
  </si>
  <si>
    <t>UYU</t>
  </si>
  <si>
    <t>Peso uruguayen</t>
  </si>
  <si>
    <t>Vanuatu</t>
  </si>
  <si>
    <t>VU</t>
  </si>
  <si>
    <t>VUT</t>
  </si>
  <si>
    <t>548</t>
  </si>
  <si>
    <t>VUV</t>
  </si>
  <si>
    <t>Vatu de Vanuatu</t>
  </si>
  <si>
    <t>Vatican</t>
  </si>
  <si>
    <t>VA</t>
  </si>
  <si>
    <t>VAT</t>
  </si>
  <si>
    <t>336</t>
  </si>
  <si>
    <t>Venezuela</t>
  </si>
  <si>
    <t>VE</t>
  </si>
  <si>
    <t>VEN</t>
  </si>
  <si>
    <t>862</t>
  </si>
  <si>
    <t>VEF</t>
  </si>
  <si>
    <t>Vietnam</t>
  </si>
  <si>
    <t>VN</t>
  </si>
  <si>
    <t>VNM</t>
  </si>
  <si>
    <t>704</t>
  </si>
  <si>
    <t>VND</t>
  </si>
  <si>
    <t>Dong vietnamien</t>
  </si>
  <si>
    <t>Yémen</t>
  </si>
  <si>
    <t>YE</t>
  </si>
  <si>
    <t>YEM</t>
  </si>
  <si>
    <t>887</t>
  </si>
  <si>
    <t>YER</t>
  </si>
  <si>
    <t>Rial yéménite</t>
  </si>
  <si>
    <t>Zambie</t>
  </si>
  <si>
    <t>ZM</t>
  </si>
  <si>
    <t>ZMB</t>
  </si>
  <si>
    <t>894</t>
  </si>
  <si>
    <t>ZMW</t>
  </si>
  <si>
    <t>Kwacha zambien</t>
  </si>
  <si>
    <t>Zimbabwe</t>
  </si>
  <si>
    <t>ZW</t>
  </si>
  <si>
    <t>ZWE</t>
  </si>
  <si>
    <t>716</t>
  </si>
  <si>
    <t>Secton 2.1</t>
  </si>
  <si>
    <t>Section 2.2</t>
  </si>
  <si>
    <t>Annexe 3</t>
  </si>
  <si>
    <t>Section 2.4</t>
  </si>
  <si>
    <t>Section 2.5</t>
  </si>
  <si>
    <t>Section 3.1</t>
  </si>
  <si>
    <t>Section 3.2</t>
  </si>
  <si>
    <t>Section 3.3</t>
  </si>
  <si>
    <t>Section 4.4</t>
  </si>
  <si>
    <t>Section 4.6</t>
  </si>
  <si>
    <t>Section 4.9</t>
  </si>
  <si>
    <t>Section 5.2</t>
  </si>
  <si>
    <t>Section 5.3</t>
  </si>
  <si>
    <t>Section 6.1</t>
  </si>
  <si>
    <t>Section 6.4</t>
  </si>
  <si>
    <t>Section 6.5</t>
  </si>
  <si>
    <t>DGCTP</t>
  </si>
  <si>
    <t>CCO</t>
  </si>
  <si>
    <t>ADAMA SWISS</t>
  </si>
  <si>
    <t>Diamville SAU</t>
  </si>
  <si>
    <t>Midas Ressources SARLU</t>
  </si>
  <si>
    <t>SCAD</t>
  </si>
  <si>
    <t>PTI- IAS</t>
  </si>
  <si>
    <t>PTIAL</t>
  </si>
  <si>
    <t>Forestier</t>
  </si>
  <si>
    <t>Petrolier</t>
  </si>
  <si>
    <t>Précompte</t>
  </si>
  <si>
    <t>Impôt sur les fonciers bâtis (IFB)</t>
  </si>
  <si>
    <t>Redevance équipement, informatique et finances (REIF)</t>
  </si>
  <si>
    <t>Droit de sortie (DS)</t>
  </si>
  <si>
    <t>PDSM</t>
  </si>
  <si>
    <t>SOCIETE DAQING</t>
  </si>
  <si>
    <t>SOCIETE KADEÏ-MINE SARL</t>
  </si>
  <si>
    <t>SOCIETE MINIERE TIANQI SARL UNIPERSONNELLE</t>
  </si>
  <si>
    <t>SOCIETE  SOCADIAM  SARL</t>
  </si>
  <si>
    <t>BADICA</t>
  </si>
  <si>
    <t>Affectation au titre la taxe de reboisement (FDF &amp; AGDRF)</t>
  </si>
  <si>
    <t>Affectation au titre de taxe d’abattage (FDF &amp; AGDRF)</t>
  </si>
  <si>
    <t>Affectation au titre la taxe de reboisement (au profit des communes)</t>
  </si>
  <si>
    <t>Affectation au titre de taxe d’abattage (au profit des communes)</t>
  </si>
  <si>
    <t>VOGUEROC</t>
  </si>
  <si>
    <t>https://app.itierca.com/assets/images/page/POLITIQUE%20DES%20DONNEES%20OUVERTES%20DE%20LA%20REPUBLIQUE%20CENTRAFRICAINE.pdf</t>
  </si>
  <si>
    <t>Karim Lourimi/Abdessalem Turki</t>
  </si>
  <si>
    <t>K.Lourimi@enerteam.tn/a.turki@enerteam.tn</t>
  </si>
  <si>
    <t>Section 2.6</t>
  </si>
  <si>
    <t>Le code minier prévoit une participation à hauteur de 15% des sociétés ayant un PEI. Ce droit n'est pas encore effectif.</t>
  </si>
  <si>
    <t>La société COMIGEM est considéré comme entreprise d’État opérant dans le secteur minier .</t>
  </si>
  <si>
    <t>Section 2.6.1.3</t>
  </si>
  <si>
    <t>Valeur mercuriale fixée  par arrêté du MMG (Valeur taxable)</t>
  </si>
  <si>
    <t>Valeur mercuriale de l’or fixée par arrêté du MMG (Valeur taxable)</t>
  </si>
  <si>
    <t>Bois brut (4403)</t>
  </si>
  <si>
    <t>Bois brut (4403)/Bois sciés (4407)</t>
  </si>
  <si>
    <t>Section 4.5/2.6.1.3</t>
  </si>
  <si>
    <t>Afin de réfléter les données désgrégées par projet nous avons repris les données exhaustifs par projet reportées par l'Etat/entreprises au niveau de la partie 5. Le % indiqué  reflète par contre le % de couverture selon le rapport ITIE</t>
  </si>
  <si>
    <t>185 octrois au niveau du secteur minier &amp; aucun octroi au niveau du secteur forestier</t>
  </si>
  <si>
    <t>https://www.beac.int/wp-content/uploads/2024/08/RAPPORT-ANNUEL-BEAC-2023-08-08-24_compressed.pdf</t>
  </si>
  <si>
    <t>SIGMA GOLD CAR (ex. SIGMA GOLD LTD)</t>
  </si>
  <si>
    <t>FONDERIE KOTTO MINES</t>
  </si>
  <si>
    <t>SOCIETE HW-LEPO</t>
  </si>
  <si>
    <t>PANAFRICAINE D'EXTRACTION MINIERE (+)</t>
  </si>
  <si>
    <t>société SIGMA RESSOUCES (+)</t>
  </si>
  <si>
    <t>ROYAL TRADING (+)</t>
  </si>
  <si>
    <t>SOCIETE IMC</t>
  </si>
  <si>
    <t>Société GOLD ZHI ZUN  (+)</t>
  </si>
  <si>
    <t>COMIGEM (+)</t>
  </si>
  <si>
    <t>Société HUAXIN MINING CoLTD  (+)</t>
  </si>
  <si>
    <t xml:space="preserve">Société Gold KOSS SA </t>
  </si>
  <si>
    <t>SOCIETE LITHIUM KODRO MINING S. A  (+)</t>
  </si>
  <si>
    <t>SOCIETE AVINASH SARL-UNIPERSONNELLE</t>
  </si>
  <si>
    <t>SOCIETE DUNTA SURL</t>
  </si>
  <si>
    <t>SUD - AZUR</t>
  </si>
  <si>
    <t>GOLDEN RELIEF RESSOURCES</t>
  </si>
  <si>
    <t>SOCIETE XING -LIAN SARL UNIPERSONNELLE</t>
  </si>
  <si>
    <t>FONDERIE MINIERE KADEI</t>
  </si>
  <si>
    <t>CLASSE DIAMANT</t>
  </si>
  <si>
    <t>SOCIETE CENTRAFRICAINE DE DIAMANT ET OR</t>
  </si>
  <si>
    <t>IBIGOLD</t>
  </si>
  <si>
    <t>STAR BE AFRICA</t>
  </si>
  <si>
    <t>AMERICAN EAGLE</t>
  </si>
  <si>
    <t>AURELIA</t>
  </si>
  <si>
    <t>SOCIETE FUFENG SARL UNIPERSONNELLE</t>
  </si>
  <si>
    <t>SOCIETE TRECK MINIGCOMPANT CORPORATION</t>
  </si>
  <si>
    <t>SOCIETE LANDSEATRADE</t>
  </si>
  <si>
    <t>SOCIETE DIMAF GOLD SARL</t>
  </si>
  <si>
    <t>Artisans miniers</t>
  </si>
  <si>
    <t>Collecteurs de Diamant et OR</t>
  </si>
  <si>
    <t>GAGA CITY</t>
  </si>
  <si>
    <t>OR TI BE AFRICA</t>
  </si>
  <si>
    <t>MARIA MINING</t>
  </si>
  <si>
    <t>NITCA</t>
  </si>
  <si>
    <t>OKO AFRICA(LTD)</t>
  </si>
  <si>
    <t>ALMAZ</t>
  </si>
  <si>
    <t>CMDO</t>
  </si>
  <si>
    <t>Coop Centrafrica Mining</t>
  </si>
  <si>
    <t>Coop CORDIAM</t>
  </si>
  <si>
    <t>Coop_COMEDIORC</t>
  </si>
  <si>
    <t>Coop_COMIEDOR</t>
  </si>
  <si>
    <t>Coop_COMIEM</t>
  </si>
  <si>
    <t>Coop_COMOD_22</t>
  </si>
  <si>
    <t>COOP_CORDIAL</t>
  </si>
  <si>
    <t>Coop_Developpement social</t>
  </si>
  <si>
    <t>COOP_DIEU VOIT TOUT</t>
  </si>
  <si>
    <t>COOP_DOCA</t>
  </si>
  <si>
    <t>COOP_E DE TOM</t>
  </si>
  <si>
    <t>COOP_EMAÏ_Renouvellment</t>
  </si>
  <si>
    <t>COOP_GAI NE KOME</t>
  </si>
  <si>
    <t xml:space="preserve">Coop_GAI NE KOME </t>
  </si>
  <si>
    <t>Coop_GLORIA</t>
  </si>
  <si>
    <t>Coop_GOGORO</t>
  </si>
  <si>
    <t>Coop_Grace sur Grace</t>
  </si>
  <si>
    <t>Coop_Jehova Shalom</t>
  </si>
  <si>
    <t>Coop_KOUSSIGARI</t>
  </si>
  <si>
    <t>Coop_La Couronne</t>
  </si>
  <si>
    <t>Coop_LAGBATA</t>
  </si>
  <si>
    <t>COOP_LE REVEIL</t>
  </si>
  <si>
    <t>COOP_LE REVEIL2</t>
  </si>
  <si>
    <t>COOP_LOKOTI BANGUI</t>
  </si>
  <si>
    <t>Coop_Lumière du Monde</t>
  </si>
  <si>
    <t>Coop_Lumière Espoir</t>
  </si>
  <si>
    <t>Coop_Minière Bagandou</t>
  </si>
  <si>
    <t>Coop_Minière Gloria</t>
  </si>
  <si>
    <t>COOP_MON NOU</t>
  </si>
  <si>
    <t>Coop_Monam Cooporation</t>
  </si>
  <si>
    <t>Coop_Ndjo Mines</t>
  </si>
  <si>
    <t>Coop_NDJONI TI BEAFRICA</t>
  </si>
  <si>
    <t>Coop_Ngangou Gui Nzapa</t>
  </si>
  <si>
    <t>COOP_NOLAN MINING</t>
  </si>
  <si>
    <t>Coop_Progès de Centrafrique</t>
  </si>
  <si>
    <t>COOP_SILOE</t>
  </si>
  <si>
    <t>COOP_SOLEIL_PENDE</t>
  </si>
  <si>
    <t>COOP_YOBE</t>
  </si>
  <si>
    <t>DAWORO</t>
  </si>
  <si>
    <t>Group EQUIMEN</t>
  </si>
  <si>
    <t>KPOYOMAN</t>
  </si>
  <si>
    <t>Revotech Innovation</t>
  </si>
  <si>
    <t>Société AFRICA DRILING EXPLORATION</t>
  </si>
  <si>
    <t>SOCIETE CENTRA MINE SARL</t>
  </si>
  <si>
    <t>SOCIETE DSTM_Rnvllmt</t>
  </si>
  <si>
    <t>Société HUAN JIN WAN LIANG</t>
  </si>
  <si>
    <t>Société HUAYI INVESTMENT</t>
  </si>
  <si>
    <t>Société JIN YUAN SARL</t>
  </si>
  <si>
    <t>Société MIRYILDIZ</t>
  </si>
  <si>
    <t>SOCIETE NAMUS MINING SARL</t>
  </si>
  <si>
    <t>Société REVOTECH INNOVATION</t>
  </si>
  <si>
    <t>Société SAN LONG SARL</t>
  </si>
  <si>
    <t>Société SEMCA</t>
  </si>
  <si>
    <t>Société SHUBH AF GOLD</t>
  </si>
  <si>
    <t>société SIGMA MINERALS</t>
  </si>
  <si>
    <t>société THALAMGE</t>
  </si>
  <si>
    <t>SOCIETE THIEN PAO</t>
  </si>
  <si>
    <t>Société TOWN NEW</t>
  </si>
  <si>
    <t>YAMOUROU WATA</t>
  </si>
  <si>
    <t>Artisan LISSAKA</t>
  </si>
  <si>
    <t>Coop BOBITA NAWE</t>
  </si>
  <si>
    <t>Coop CADOK</t>
  </si>
  <si>
    <t>Coop CMDS</t>
  </si>
  <si>
    <t>Coop Cœur Uni de Centrafrique</t>
  </si>
  <si>
    <t>Coop COMIBO</t>
  </si>
  <si>
    <t>Coop DOCA</t>
  </si>
  <si>
    <t>Coop Grace sur Grace</t>
  </si>
  <si>
    <t>Coop KARIS</t>
  </si>
  <si>
    <t>Coop la COURONNE</t>
  </si>
  <si>
    <t>Coop Lumiere du Monde</t>
  </si>
  <si>
    <t>Coop MAKAZI</t>
  </si>
  <si>
    <t>Coop NGATO</t>
  </si>
  <si>
    <t>Coop Nouvel Elan</t>
  </si>
  <si>
    <t>Coop Siloé Centrafrique</t>
  </si>
  <si>
    <t>Coop_ Minière ACTION POUR LE DEVELOPPEMENT</t>
  </si>
  <si>
    <t>Coop_ALFA MINING</t>
  </si>
  <si>
    <t>Coop_AVANT TOUT</t>
  </si>
  <si>
    <t>COOP_BA HA NDOUMBE</t>
  </si>
  <si>
    <t>Coop_Be Africa</t>
  </si>
  <si>
    <t>Coop_BE LIFFEN MINES</t>
  </si>
  <si>
    <t>Coop_BE NA KPO</t>
  </si>
  <si>
    <t>Coop_BE OKO</t>
  </si>
  <si>
    <t>Coop_CARDOLO</t>
  </si>
  <si>
    <t>Coop_CCDOR</t>
  </si>
  <si>
    <t>COOP_CDMNCA</t>
  </si>
  <si>
    <t>Coop_Centrafrique Mon Pays</t>
  </si>
  <si>
    <t>Coop_CMAD</t>
  </si>
  <si>
    <t>Coop_CMAMR</t>
  </si>
  <si>
    <t>Coop_CMDS_Baoro</t>
  </si>
  <si>
    <t>M368340Q001</t>
  </si>
  <si>
    <t>GAMKA</t>
  </si>
  <si>
    <t>COMICA</t>
  </si>
  <si>
    <t>CODICA</t>
  </si>
  <si>
    <t>ZOEDIOR</t>
  </si>
  <si>
    <t>MODENEKO</t>
  </si>
  <si>
    <t>O ET D</t>
  </si>
  <si>
    <t>FACA A FACE</t>
  </si>
  <si>
    <t>VICTORIA</t>
  </si>
  <si>
    <t>KADEI MINES (FMK)</t>
  </si>
  <si>
    <t>SEFCA</t>
  </si>
  <si>
    <t>TIMBERLAND INDUSTRIES</t>
  </si>
  <si>
    <t>FOREST CONSULTING COMPANY (+) (ex. Société Rougier)</t>
  </si>
  <si>
    <t>STBCA</t>
  </si>
  <si>
    <t>CENTRABOIS</t>
  </si>
  <si>
    <t>IFB</t>
  </si>
  <si>
    <t>VICWOOD</t>
  </si>
  <si>
    <t>THANRY</t>
  </si>
  <si>
    <t>SOCIETE INDUSTRIELLE FORESTIERE (ex. Société Bois Rouge SARLU)</t>
  </si>
  <si>
    <t>SINFOCAM (+)</t>
  </si>
  <si>
    <t>SOFOKAD (+) (*)</t>
  </si>
  <si>
    <t>SOCIETE AFRICAINE DE DEVELOPEMENT</t>
  </si>
  <si>
    <t>CENTRAFOREST</t>
  </si>
  <si>
    <t>SOCIETE TRANSFORMATION DE BOIS CENTRAF</t>
  </si>
  <si>
    <t>SEBC</t>
  </si>
  <si>
    <t>A.N.C.C.C.A BANGUI CENTRAFRIQUE</t>
  </si>
  <si>
    <t xml:space="preserve">SOCIETE C.G.TB </t>
  </si>
  <si>
    <t>ROSAMI ROSAMI</t>
  </si>
  <si>
    <t>CENTTRAM</t>
  </si>
  <si>
    <t xml:space="preserve">STE TOUT PAR LA GRACE </t>
  </si>
  <si>
    <t xml:space="preserve">SOCIETE LE COMPTOIR </t>
  </si>
  <si>
    <t>SOCIETE INTERNATIONALE DE COMMERCE</t>
  </si>
  <si>
    <t>BANGUI INTERNATIONAL BUSINESS SARL U</t>
  </si>
  <si>
    <t>YOUSSOUF HUWTE</t>
  </si>
  <si>
    <t>OUSMAN YOUNOUS HARROUNE ENCEINTE</t>
  </si>
  <si>
    <t>BEMBIDE -WAGU ADRAMAN</t>
  </si>
  <si>
    <t>AOUDOU TANGUY  ENCEINTE</t>
  </si>
  <si>
    <t>ALHABIB BANGUI IDRISS DEBY</t>
  </si>
  <si>
    <t xml:space="preserve">BOUKIA BIMBO </t>
  </si>
  <si>
    <t xml:space="preserve">SOCIETE SOLUTION LOGISTIQUE TRANSIT ET SERVIC </t>
  </si>
  <si>
    <t>Wood Internationale</t>
  </si>
  <si>
    <t>WIG</t>
  </si>
  <si>
    <t>SOAPI</t>
  </si>
  <si>
    <t>Impôt Global Unique (IGU)</t>
  </si>
  <si>
    <t>Impôt sur les revenus des capitaux mobiliers (RCM) (+)</t>
  </si>
  <si>
    <t>Amendes et pénalités payées à la DGID (+)</t>
  </si>
  <si>
    <t>Amendes et pénalités payées à la DGDDI (+)</t>
  </si>
  <si>
    <t>Taxes environnementales sur les Stes forestières et Minières (FNE)</t>
  </si>
  <si>
    <t>Loyer annuel destiné à la FDF</t>
  </si>
  <si>
    <t>SPPK</t>
  </si>
  <si>
    <t>taxes superficiaires</t>
  </si>
  <si>
    <t>Paiements sociaux</t>
  </si>
  <si>
    <t>DGTCP</t>
  </si>
  <si>
    <t>DGTCP (MMG)</t>
  </si>
  <si>
    <t>DGTCP (FDF)</t>
  </si>
  <si>
    <t>non</t>
  </si>
  <si>
    <t>Mambélé (Sangha-Mbaéré) Scierie &amp; Mbaéré scierie</t>
  </si>
  <si>
    <t>Mambéré-Kadéï (Berbérati), Sangha Mbaéré (Nola) scierie</t>
  </si>
  <si>
    <t xml:space="preserve">Sangha Mbaéré (Nola) </t>
  </si>
  <si>
    <t>Ombella Mpoko (Bimbo) Scierie</t>
  </si>
  <si>
    <t>Batalimo (Lobaye) Scierie, Lessé (Lobaye)</t>
  </si>
  <si>
    <t>Mambéré-Kadéï</t>
  </si>
  <si>
    <t>Bamba (Sangha-Mbaéré)</t>
  </si>
  <si>
    <t xml:space="preserve">Ngotto (Lobaye) </t>
  </si>
  <si>
    <t>Sangha-Mbaéré (Bayanga)</t>
  </si>
  <si>
    <t>Mambéré Kadéi (Dédé Mokouba)</t>
  </si>
  <si>
    <t>YALOKE</t>
  </si>
  <si>
    <t>ABBA NZARADOUME</t>
  </si>
  <si>
    <t>KOUKI</t>
  </si>
  <si>
    <t>ABBA B0SSANGOA BAMBARI BRIA</t>
  </si>
  <si>
    <t>Loko (Lobaye) scierie</t>
  </si>
  <si>
    <t xml:space="preserve">Bloc A (24 910 km²) </t>
  </si>
  <si>
    <t xml:space="preserve">Bloc A (18 682,5 km²) </t>
  </si>
  <si>
    <t>ASE</t>
  </si>
  <si>
    <t>https://www.itierca.com/rapports/rapports-itie</t>
  </si>
  <si>
    <t>Tous</t>
  </si>
  <si>
    <t>Communes</t>
  </si>
  <si>
    <t>https://www.itierca.com/foret/contrats</t>
  </si>
  <si>
    <t>https://www.itierca.com/foret/permis</t>
  </si>
  <si>
    <t>Section 5.1 et 7.4</t>
  </si>
  <si>
    <t>Si oui, quel est le volume reçu?</t>
  </si>
  <si>
    <t>Pétrole brut, volume</t>
  </si>
  <si>
    <t>Gaz naturel, volume</t>
  </si>
  <si>
    <t>Sm3 o.e.</t>
  </si>
  <si>
    <t>Ajouter ici toute autre matière première, volume</t>
  </si>
  <si>
    <t>Si oui, combien a été vendu?</t>
  </si>
  <si>
    <t>Pétrole brut, valeur</t>
  </si>
  <si>
    <t>Gaz naturel, valeur</t>
  </si>
  <si>
    <t>Si oui, quel est le total des revenus transférés à l'Etat issus des ventes de pétrole, gas et/ou minerais?</t>
  </si>
  <si>
    <t>Annexe 6 du rapport ITIE</t>
  </si>
  <si>
    <t>Bien que la divulgation n'est pas exhaustif, la majorité des contrats fait objet de publication</t>
  </si>
  <si>
    <t>Or brut, volume</t>
  </si>
  <si>
    <t>Prélèvement sur la production</t>
  </si>
  <si>
    <t>M361614Q001</t>
  </si>
  <si>
    <t>M362882M001</t>
  </si>
  <si>
    <t>M351212N001</t>
  </si>
  <si>
    <t>M312013J001</t>
  </si>
  <si>
    <t>M049440H001</t>
  </si>
  <si>
    <t>M358340M001</t>
  </si>
  <si>
    <t>M351452T001</t>
  </si>
  <si>
    <t>M361191B001</t>
  </si>
  <si>
    <t>M372275H001</t>
  </si>
  <si>
    <t>M340935X001</t>
  </si>
  <si>
    <t>M368067U001</t>
  </si>
  <si>
    <t>M352326U001</t>
  </si>
  <si>
    <t>M371287G001</t>
  </si>
  <si>
    <t>Bloc A</t>
  </si>
  <si>
    <t>Bloc B</t>
  </si>
  <si>
    <t>N/a</t>
  </si>
  <si>
    <t>Centrabois</t>
  </si>
  <si>
    <t>SINFOCAM</t>
  </si>
  <si>
    <t>TIMBERLAND</t>
  </si>
  <si>
    <t>VICA</t>
  </si>
  <si>
    <t>Mambélé (Sangha-Mbaéré)
Mbaéré</t>
  </si>
  <si>
    <t>183
174</t>
  </si>
  <si>
    <t>Ombella-Mpoko</t>
  </si>
  <si>
    <t>Lésse (Lobaye)
Batalimo (Lobaye) Sciérie</t>
  </si>
  <si>
    <t>165
186</t>
  </si>
  <si>
    <t>Bamba (Sangha-Mbaéré) sciérie</t>
  </si>
  <si>
    <t>Loko (Lobayé)/Dolobo (Lobaye) sciérie</t>
  </si>
  <si>
    <t>171+Extention</t>
  </si>
  <si>
    <t>Sangha-Mbaéré (Nola)</t>
  </si>
  <si>
    <t>Mambéré-Kadéi (Berbérati)/ Sangha-Mbaéré (Nola)</t>
  </si>
  <si>
    <t>Mambéré-Kadéi</t>
  </si>
  <si>
    <t>Sangha-Mbaéré</t>
  </si>
  <si>
    <t>Société Industrielle
Forestière (ex. Bois rouge)</t>
  </si>
  <si>
    <t>Nan Mambéré (Bour-Yenga)</t>
  </si>
  <si>
    <t>Pour le secteur minier, et au regard des limites relevées dans le rapport ITIE — notamment le fait que la production est estimée sur la base des quantités exportées plutôt que des volumes effectivement produits, ainsi que l’indisponibilité des données de production ventilées par projet — cette information n’a pas été présentée.</t>
  </si>
  <si>
    <t>gramme</t>
  </si>
  <si>
    <t>Aucune  donnée n’a été rapportée sur les ventes des paiements reçus en nature</t>
  </si>
  <si>
    <t>Or brut, valeur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</si>
</sst>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* #,##0.00_ ;_ * \-#,##0.00_ ;_ * &quot;-&quot;??_ ;_ @_ "/>
    <numFmt numFmtId="166" formatCode="_ * #,##0.0000_ ;_ * \-#,##0.0000_ ;_ * &quot;-&quot;??_ ;_ @_ "/>
    <numFmt numFmtId="167" formatCode="yyyy\-mm\-dd"/>
    <numFmt numFmtId="168" formatCode="_ * #,##0_ ;_ * \-#,##0_ ;_ * &quot;-&quot;??_ ;_ @_ "/>
    <numFmt numFmtId="169" formatCode="#,##0.0"/>
    <numFmt numFmtId="170" formatCode="#,##0.000"/>
  </numFmts>
  <fonts count="77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i/>
      <sz val="12"/>
      <color rgb="FF0076AF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sz val="8"/>
      <name val="Calibri"/>
      <family val="2"/>
    </font>
    <font>
      <i/>
      <sz val="10.5"/>
      <color rgb="FFFF0000"/>
      <name val="Franklin Gothic Book"/>
      <family val="2"/>
    </font>
    <font>
      <b/>
      <sz val="10.5"/>
      <color theme="0"/>
      <name val="Franklin Gothic Book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rgb="FF188FBB"/>
      </top>
      <bottom/>
      <diagonal/>
    </border>
    <border>
      <left/>
      <right/>
      <top style="thin">
        <color rgb="FF188FBB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9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7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6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1" fillId="0" borderId="6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0" fillId="7" borderId="17" xfId="3" applyFont="1" applyFill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2" fillId="0" borderId="0" xfId="3" applyFont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42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3" fillId="0" borderId="0" xfId="3" applyFont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Border="1" applyAlignment="1">
      <alignment horizontal="left" vertical="center" indent="1"/>
    </xf>
    <xf numFmtId="0" fontId="43" fillId="0" borderId="2" xfId="3" applyFont="1" applyBorder="1" applyAlignment="1">
      <alignment horizontal="left" vertical="center"/>
    </xf>
    <xf numFmtId="0" fontId="42" fillId="0" borderId="2" xfId="3" applyFont="1" applyBorder="1" applyAlignment="1">
      <alignment horizontal="left" vertical="center"/>
    </xf>
    <xf numFmtId="0" fontId="31" fillId="6" borderId="0" xfId="3" applyFont="1" applyFill="1" applyAlignment="1">
      <alignment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2" xfId="3" applyFont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3" xfId="3" applyFont="1" applyBorder="1" applyAlignment="1" applyProtection="1">
      <alignment horizontal="left" vertical="center" indent="4"/>
      <protection locked="0"/>
    </xf>
    <xf numFmtId="0" fontId="25" fillId="0" borderId="23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vertical="center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34" fillId="0" borderId="17" xfId="3" applyNumberFormat="1" applyFont="1" applyBorder="1" applyAlignment="1">
      <alignment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34" fillId="0" borderId="17" xfId="3" applyFont="1" applyBorder="1" applyAlignment="1">
      <alignment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49" fillId="0" borderId="27" xfId="2" applyFont="1" applyFill="1" applyBorder="1" applyAlignment="1">
      <alignment horizontal="left" vertical="center" wrapText="1"/>
    </xf>
    <xf numFmtId="0" fontId="50" fillId="0" borderId="27" xfId="3" applyFont="1" applyBorder="1" applyAlignment="1">
      <alignment vertical="center" wrapText="1"/>
    </xf>
    <xf numFmtId="0" fontId="42" fillId="6" borderId="27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1"/>
    </xf>
    <xf numFmtId="0" fontId="50" fillId="0" borderId="28" xfId="3" applyFont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3"/>
    </xf>
    <xf numFmtId="0" fontId="50" fillId="0" borderId="29" xfId="3" applyFont="1" applyBorder="1" applyAlignment="1">
      <alignment horizontal="left" vertical="center" indent="3"/>
    </xf>
    <xf numFmtId="0" fontId="42" fillId="6" borderId="29" xfId="3" applyFont="1" applyFill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50" fillId="0" borderId="0" xfId="3" applyFont="1" applyAlignment="1">
      <alignment horizontal="left" vertical="center" indent="5"/>
    </xf>
    <xf numFmtId="0" fontId="42" fillId="0" borderId="28" xfId="3" applyFont="1" applyBorder="1" applyAlignment="1">
      <alignment horizontal="left" vertical="center"/>
    </xf>
    <xf numFmtId="0" fontId="50" fillId="0" borderId="34" xfId="3" applyFont="1" applyBorder="1" applyAlignment="1">
      <alignment horizontal="left" vertical="center" indent="5"/>
    </xf>
    <xf numFmtId="0" fontId="50" fillId="0" borderId="34" xfId="3" applyFont="1" applyBorder="1" applyAlignment="1">
      <alignment horizontal="left" vertical="center" indent="1"/>
    </xf>
    <xf numFmtId="0" fontId="50" fillId="0" borderId="41" xfId="3" applyFont="1" applyBorder="1" applyAlignment="1">
      <alignment horizontal="left" vertical="center"/>
    </xf>
    <xf numFmtId="0" fontId="42" fillId="0" borderId="41" xfId="3" applyFont="1" applyBorder="1" applyAlignment="1">
      <alignment horizontal="left" vertical="center"/>
    </xf>
    <xf numFmtId="0" fontId="5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wrapText="1" indent="1"/>
    </xf>
    <xf numFmtId="0" fontId="4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indent="1"/>
    </xf>
    <xf numFmtId="0" fontId="50" fillId="0" borderId="28" xfId="3" applyFont="1" applyBorder="1" applyAlignment="1">
      <alignment horizontal="left" vertical="center" wrapText="1" indent="1"/>
    </xf>
    <xf numFmtId="0" fontId="50" fillId="0" borderId="28" xfId="3" applyFont="1" applyBorder="1" applyAlignment="1">
      <alignment horizontal="left" vertical="center" wrapText="1" indent="3"/>
    </xf>
    <xf numFmtId="0" fontId="50" fillId="0" borderId="29" xfId="3" applyFont="1" applyBorder="1" applyAlignment="1">
      <alignment horizontal="left" vertical="center" wrapText="1" indent="3"/>
    </xf>
    <xf numFmtId="0" fontId="51" fillId="0" borderId="27" xfId="3" applyFont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 indent="1"/>
    </xf>
    <xf numFmtId="0" fontId="53" fillId="0" borderId="29" xfId="2" applyFont="1" applyFill="1" applyBorder="1" applyAlignment="1">
      <alignment horizontal="left" vertical="center" wrapText="1" indent="1"/>
    </xf>
    <xf numFmtId="0" fontId="53" fillId="0" borderId="28" xfId="2" applyFont="1" applyFill="1" applyBorder="1" applyAlignment="1">
      <alignment horizontal="left" vertical="center" wrapText="1" indent="3"/>
    </xf>
    <xf numFmtId="0" fontId="51" fillId="0" borderId="0" xfId="3" applyFont="1" applyAlignment="1">
      <alignment vertical="center"/>
    </xf>
    <xf numFmtId="0" fontId="53" fillId="0" borderId="29" xfId="2" applyFont="1" applyFill="1" applyBorder="1" applyAlignment="1">
      <alignment horizontal="left" vertical="center" wrapText="1" indent="3"/>
    </xf>
    <xf numFmtId="0" fontId="42" fillId="0" borderId="35" xfId="3" applyFont="1" applyBorder="1" applyAlignment="1">
      <alignment horizontal="left" vertical="center"/>
    </xf>
    <xf numFmtId="0" fontId="50" fillId="7" borderId="27" xfId="3" applyFont="1" applyFill="1" applyBorder="1" applyAlignment="1">
      <alignment vertical="center" wrapText="1"/>
    </xf>
    <xf numFmtId="0" fontId="51" fillId="7" borderId="27" xfId="3" applyFont="1" applyFill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/>
    </xf>
    <xf numFmtId="0" fontId="54" fillId="0" borderId="28" xfId="2" applyFont="1" applyFill="1" applyBorder="1" applyAlignment="1">
      <alignment horizontal="left" vertical="center" wrapText="1" indent="1"/>
    </xf>
    <xf numFmtId="0" fontId="50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2" fillId="0" borderId="0" xfId="0" applyFont="1"/>
    <xf numFmtId="0" fontId="24" fillId="5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5" borderId="0" xfId="3" applyFont="1" applyFill="1" applyAlignment="1">
      <alignment horizontal="left" vertical="center" wrapText="1" indent="3"/>
    </xf>
    <xf numFmtId="0" fontId="21" fillId="2" borderId="0" xfId="2" applyFont="1" applyFill="1"/>
    <xf numFmtId="0" fontId="57" fillId="0" borderId="0" xfId="3" applyFont="1" applyAlignment="1">
      <alignment vertical="center"/>
    </xf>
    <xf numFmtId="0" fontId="58" fillId="0" borderId="0" xfId="3" applyFont="1" applyAlignment="1">
      <alignment horizontal="left" vertical="center"/>
    </xf>
    <xf numFmtId="0" fontId="25" fillId="0" borderId="0" xfId="3" applyFont="1" applyAlignment="1">
      <alignment vertical="center"/>
    </xf>
    <xf numFmtId="165" fontId="25" fillId="0" borderId="0" xfId="1" applyFont="1" applyFill="1" applyAlignment="1">
      <alignment horizontal="left" vertical="center"/>
    </xf>
    <xf numFmtId="168" fontId="25" fillId="0" borderId="0" xfId="1" applyNumberFormat="1" applyFont="1" applyFill="1" applyAlignment="1">
      <alignment horizontal="left" vertical="center"/>
    </xf>
    <xf numFmtId="0" fontId="10" fillId="0" borderId="0" xfId="0" applyFont="1"/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1" fillId="2" borderId="0" xfId="0" applyFont="1" applyFill="1"/>
    <xf numFmtId="0" fontId="63" fillId="0" borderId="0" xfId="5" applyFont="1"/>
    <xf numFmtId="0" fontId="42" fillId="0" borderId="0" xfId="0" applyFont="1" applyAlignment="1">
      <alignment wrapText="1"/>
    </xf>
    <xf numFmtId="165" fontId="42" fillId="0" borderId="0" xfId="1" applyFont="1"/>
    <xf numFmtId="0" fontId="58" fillId="4" borderId="2" xfId="0" applyFont="1" applyFill="1" applyBorder="1" applyAlignment="1">
      <alignment vertical="center"/>
    </xf>
    <xf numFmtId="0" fontId="63" fillId="0" borderId="0" xfId="5" applyNumberFormat="1" applyFont="1"/>
    <xf numFmtId="0" fontId="43" fillId="0" borderId="0" xfId="0" applyFont="1"/>
    <xf numFmtId="0" fontId="58" fillId="0" borderId="36" xfId="0" applyFont="1" applyBorder="1"/>
    <xf numFmtId="0" fontId="58" fillId="0" borderId="17" xfId="0" applyFont="1" applyBorder="1"/>
    <xf numFmtId="0" fontId="68" fillId="2" borderId="0" xfId="0" applyFont="1" applyFill="1" applyAlignment="1">
      <alignment vertical="center"/>
    </xf>
    <xf numFmtId="0" fontId="43" fillId="2" borderId="0" xfId="3" applyFont="1" applyFill="1" applyAlignment="1">
      <alignment horizontal="left" vertical="center" indent="1"/>
    </xf>
    <xf numFmtId="0" fontId="43" fillId="2" borderId="0" xfId="3" applyFont="1" applyFill="1" applyAlignment="1">
      <alignment horizontal="left" vertical="center"/>
    </xf>
    <xf numFmtId="165" fontId="43" fillId="2" borderId="0" xfId="1" applyFont="1" applyFill="1" applyBorder="1" applyAlignment="1">
      <alignment horizontal="left" vertical="center"/>
    </xf>
    <xf numFmtId="0" fontId="61" fillId="2" borderId="1" xfId="3" applyFont="1" applyFill="1" applyBorder="1" applyAlignment="1">
      <alignment horizontal="left" vertical="center"/>
    </xf>
    <xf numFmtId="165" fontId="61" fillId="2" borderId="41" xfId="1" applyFont="1" applyFill="1" applyBorder="1" applyAlignment="1">
      <alignment horizontal="left" vertical="center"/>
    </xf>
    <xf numFmtId="0" fontId="43" fillId="2" borderId="1" xfId="3" applyFont="1" applyFill="1" applyBorder="1" applyAlignment="1">
      <alignment horizontal="left" vertical="center"/>
    </xf>
    <xf numFmtId="165" fontId="43" fillId="2" borderId="23" xfId="1" applyFont="1" applyFill="1" applyBorder="1" applyAlignment="1">
      <alignment horizontal="left" vertical="center"/>
    </xf>
    <xf numFmtId="0" fontId="43" fillId="2" borderId="21" xfId="3" applyFont="1" applyFill="1" applyBorder="1" applyAlignment="1">
      <alignment horizontal="left" vertical="center"/>
    </xf>
    <xf numFmtId="0" fontId="42" fillId="5" borderId="0" xfId="0" applyFont="1" applyFill="1"/>
    <xf numFmtId="0" fontId="42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165" fontId="58" fillId="0" borderId="37" xfId="1" applyFont="1" applyBorder="1"/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10" fillId="8" borderId="0" xfId="3" applyFont="1" applyFill="1" applyAlignment="1">
      <alignment horizontal="left" vertical="center"/>
    </xf>
    <xf numFmtId="0" fontId="22" fillId="8" borderId="38" xfId="3" applyFont="1" applyFill="1" applyBorder="1" applyAlignment="1">
      <alignment horizontal="left" vertical="center" wrapText="1"/>
    </xf>
    <xf numFmtId="0" fontId="11" fillId="8" borderId="6" xfId="3" applyFont="1" applyFill="1" applyBorder="1" applyAlignment="1">
      <alignment vertical="center"/>
    </xf>
    <xf numFmtId="167" fontId="11" fillId="8" borderId="6" xfId="3" applyNumberFormat="1" applyFont="1" applyFill="1" applyBorder="1" applyAlignment="1">
      <alignment vertical="center"/>
    </xf>
    <xf numFmtId="0" fontId="11" fillId="8" borderId="0" xfId="3" applyFont="1" applyFill="1" applyAlignment="1">
      <alignment vertical="center"/>
    </xf>
    <xf numFmtId="167" fontId="11" fillId="8" borderId="0" xfId="3" applyNumberFormat="1" applyFont="1" applyFill="1" applyAlignment="1">
      <alignment vertical="center"/>
    </xf>
    <xf numFmtId="0" fontId="41" fillId="8" borderId="23" xfId="3" applyFont="1" applyFill="1" applyBorder="1" applyAlignment="1">
      <alignment vertical="center"/>
    </xf>
    <xf numFmtId="0" fontId="11" fillId="8" borderId="39" xfId="3" applyFont="1" applyFill="1" applyBorder="1" applyAlignment="1">
      <alignment vertical="center" wrapText="1"/>
    </xf>
    <xf numFmtId="0" fontId="11" fillId="8" borderId="1" xfId="3" applyFont="1" applyFill="1" applyBorder="1" applyAlignment="1">
      <alignment vertical="center"/>
    </xf>
    <xf numFmtId="166" fontId="11" fillId="8" borderId="0" xfId="1" applyNumberFormat="1" applyFont="1" applyFill="1" applyBorder="1" applyAlignment="1">
      <alignment vertical="center"/>
    </xf>
    <xf numFmtId="0" fontId="50" fillId="8" borderId="28" xfId="3" applyFont="1" applyFill="1" applyBorder="1" applyAlignment="1">
      <alignment vertical="center" wrapText="1"/>
    </xf>
    <xf numFmtId="0" fontId="53" fillId="8" borderId="29" xfId="4" applyFont="1" applyFill="1" applyBorder="1" applyAlignment="1">
      <alignment vertical="center"/>
    </xf>
    <xf numFmtId="0" fontId="50" fillId="8" borderId="29" xfId="3" applyFont="1" applyFill="1" applyBorder="1" applyAlignment="1">
      <alignment vertical="center" wrapText="1"/>
    </xf>
    <xf numFmtId="0" fontId="69" fillId="0" borderId="0" xfId="3" applyFont="1" applyAlignment="1">
      <alignment horizontal="left" vertical="center"/>
    </xf>
    <xf numFmtId="0" fontId="70" fillId="0" borderId="27" xfId="3" applyFont="1" applyBorder="1" applyAlignment="1">
      <alignment vertical="center" wrapText="1"/>
    </xf>
    <xf numFmtId="0" fontId="69" fillId="6" borderId="27" xfId="3" applyFont="1" applyFill="1" applyBorder="1" applyAlignment="1">
      <alignment horizontal="left" vertical="center"/>
    </xf>
    <xf numFmtId="0" fontId="70" fillId="0" borderId="28" xfId="3" applyFont="1" applyBorder="1" applyAlignment="1">
      <alignment vertical="center" wrapText="1"/>
    </xf>
    <xf numFmtId="0" fontId="69" fillId="6" borderId="28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3"/>
    </xf>
    <xf numFmtId="0" fontId="69" fillId="0" borderId="28" xfId="3" applyFont="1" applyBorder="1" applyAlignment="1">
      <alignment horizontal="left" vertical="center"/>
    </xf>
    <xf numFmtId="0" fontId="70" fillId="0" borderId="29" xfId="3" applyFont="1" applyBorder="1" applyAlignment="1">
      <alignment horizontal="left" vertical="center" wrapText="1" indent="3"/>
    </xf>
    <xf numFmtId="0" fontId="69" fillId="6" borderId="29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1"/>
    </xf>
    <xf numFmtId="0" fontId="46" fillId="8" borderId="0" xfId="3" applyFont="1" applyFill="1" applyAlignment="1">
      <alignment vertical="center"/>
    </xf>
    <xf numFmtId="0" fontId="25" fillId="8" borderId="0" xfId="3" applyFont="1" applyFill="1" applyAlignment="1">
      <alignment horizontal="left" vertical="center"/>
    </xf>
    <xf numFmtId="0" fontId="25" fillId="7" borderId="0" xfId="3" applyFont="1" applyFill="1" applyAlignment="1">
      <alignment horizontal="left" vertical="center"/>
    </xf>
    <xf numFmtId="0" fontId="46" fillId="7" borderId="0" xfId="3" applyFont="1" applyFill="1" applyAlignment="1">
      <alignment vertical="center"/>
    </xf>
    <xf numFmtId="0" fontId="57" fillId="9" borderId="43" xfId="3" applyFont="1" applyFill="1" applyBorder="1" applyAlignment="1">
      <alignment horizontal="left" vertical="center"/>
    </xf>
    <xf numFmtId="0" fontId="25" fillId="10" borderId="3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25" fillId="10" borderId="33" xfId="3" applyFont="1" applyFill="1" applyBorder="1" applyAlignment="1">
      <alignment vertical="center" wrapText="1"/>
    </xf>
    <xf numFmtId="0" fontId="43" fillId="8" borderId="0" xfId="2" applyFont="1" applyFill="1" applyBorder="1" applyAlignment="1">
      <alignment horizontal="left" vertical="center" wrapText="1"/>
    </xf>
    <xf numFmtId="0" fontId="42" fillId="8" borderId="0" xfId="0" applyFont="1" applyFill="1"/>
    <xf numFmtId="0" fontId="42" fillId="0" borderId="23" xfId="3" applyFont="1" applyBorder="1" applyAlignment="1">
      <alignment horizontal="left" vertical="center"/>
    </xf>
    <xf numFmtId="0" fontId="18" fillId="0" borderId="40" xfId="2" applyFont="1" applyFill="1" applyBorder="1" applyAlignment="1" applyProtection="1">
      <alignment vertical="center"/>
      <protection locked="0"/>
    </xf>
    <xf numFmtId="0" fontId="50" fillId="8" borderId="28" xfId="3" applyFont="1" applyFill="1" applyBorder="1" applyAlignment="1">
      <alignment horizontal="left" vertical="center" wrapText="1" indent="3"/>
    </xf>
    <xf numFmtId="0" fontId="42" fillId="0" borderId="28" xfId="3" applyFont="1" applyBorder="1" applyAlignment="1">
      <alignment vertical="center"/>
    </xf>
    <xf numFmtId="0" fontId="62" fillId="0" borderId="28" xfId="2" applyFont="1" applyFill="1" applyBorder="1" applyAlignment="1">
      <alignment horizontal="left" vertical="center" wrapText="1"/>
    </xf>
    <xf numFmtId="0" fontId="50" fillId="0" borderId="29" xfId="3" applyFont="1" applyBorder="1" applyAlignment="1">
      <alignment vertical="center"/>
    </xf>
    <xf numFmtId="0" fontId="51" fillId="0" borderId="41" xfId="3" applyFont="1" applyBorder="1" applyAlignment="1">
      <alignment vertical="center"/>
    </xf>
    <xf numFmtId="0" fontId="42" fillId="0" borderId="44" xfId="0" applyFont="1" applyBorder="1"/>
    <xf numFmtId="164" fontId="42" fillId="0" borderId="0" xfId="0" applyNumberFormat="1" applyFont="1"/>
    <xf numFmtId="0" fontId="58" fillId="0" borderId="0" xfId="0" applyFont="1"/>
    <xf numFmtId="165" fontId="58" fillId="0" borderId="0" xfId="1" applyFont="1" applyBorder="1"/>
    <xf numFmtId="3" fontId="0" fillId="0" borderId="0" xfId="0" applyNumberFormat="1"/>
    <xf numFmtId="168" fontId="58" fillId="0" borderId="37" xfId="1" applyNumberFormat="1" applyFont="1" applyBorder="1"/>
    <xf numFmtId="4" fontId="50" fillId="8" borderId="28" xfId="3" applyNumberFormat="1" applyFont="1" applyFill="1" applyBorder="1" applyAlignment="1">
      <alignment vertical="center" wrapText="1"/>
    </xf>
    <xf numFmtId="3" fontId="50" fillId="8" borderId="28" xfId="3" applyNumberFormat="1" applyFont="1" applyFill="1" applyBorder="1" applyAlignment="1">
      <alignment vertical="center" wrapText="1"/>
    </xf>
    <xf numFmtId="14" fontId="10" fillId="8" borderId="0" xfId="3" applyNumberFormat="1" applyFont="1" applyFill="1" applyAlignment="1">
      <alignment horizontal="right" vertical="center"/>
    </xf>
    <xf numFmtId="0" fontId="53" fillId="8" borderId="28" xfId="3" applyFont="1" applyFill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 wrapText="1"/>
    </xf>
    <xf numFmtId="169" fontId="50" fillId="8" borderId="28" xfId="3" applyNumberFormat="1" applyFont="1" applyFill="1" applyBorder="1" applyAlignment="1">
      <alignment vertical="center" wrapText="1"/>
    </xf>
    <xf numFmtId="3" fontId="50" fillId="8" borderId="29" xfId="3" applyNumberFormat="1" applyFont="1" applyFill="1" applyBorder="1" applyAlignment="1">
      <alignment vertical="center" wrapText="1"/>
    </xf>
    <xf numFmtId="2" fontId="10" fillId="0" borderId="0" xfId="3" applyNumberFormat="1" applyFont="1" applyAlignment="1">
      <alignment horizontal="left" vertical="center"/>
    </xf>
    <xf numFmtId="2" fontId="10" fillId="5" borderId="0" xfId="3" applyNumberFormat="1" applyFont="1" applyFill="1" applyAlignment="1">
      <alignment horizontal="left" vertical="center"/>
    </xf>
    <xf numFmtId="2" fontId="10" fillId="5" borderId="0" xfId="3" applyNumberFormat="1" applyFont="1" applyFill="1" applyAlignment="1">
      <alignment vertical="center"/>
    </xf>
    <xf numFmtId="2" fontId="42" fillId="0" borderId="0" xfId="0" applyNumberFormat="1" applyFont="1"/>
    <xf numFmtId="2" fontId="42" fillId="0" borderId="0" xfId="1" applyNumberFormat="1" applyFont="1"/>
    <xf numFmtId="2" fontId="60" fillId="2" borderId="0" xfId="0" applyNumberFormat="1" applyFont="1" applyFill="1" applyAlignment="1">
      <alignment vertical="center"/>
    </xf>
    <xf numFmtId="2" fontId="43" fillId="2" borderId="0" xfId="1" applyNumberFormat="1" applyFont="1" applyFill="1" applyBorder="1" applyAlignment="1">
      <alignment horizontal="left" vertical="center"/>
    </xf>
    <xf numFmtId="2" fontId="61" fillId="2" borderId="1" xfId="1" applyNumberFormat="1" applyFont="1" applyFill="1" applyBorder="1" applyAlignment="1">
      <alignment horizontal="left" vertical="center"/>
    </xf>
    <xf numFmtId="2" fontId="12" fillId="0" borderId="0" xfId="3" applyNumberFormat="1" applyFont="1" applyAlignment="1">
      <alignment vertical="center"/>
    </xf>
    <xf numFmtId="2" fontId="25" fillId="0" borderId="0" xfId="3" applyNumberFormat="1" applyFont="1" applyAlignment="1">
      <alignment horizontal="left" vertical="center"/>
    </xf>
    <xf numFmtId="2" fontId="56" fillId="0" borderId="0" xfId="0" applyNumberFormat="1" applyFont="1" applyAlignment="1">
      <alignment vertical="center"/>
    </xf>
    <xf numFmtId="4" fontId="0" fillId="0" borderId="0" xfId="0" applyNumberFormat="1"/>
    <xf numFmtId="4" fontId="42" fillId="0" borderId="0" xfId="0" applyNumberFormat="1" applyFont="1"/>
    <xf numFmtId="0" fontId="4" fillId="8" borderId="23" xfId="2" applyFill="1" applyBorder="1" applyAlignment="1">
      <alignment vertical="center" wrapText="1"/>
    </xf>
    <xf numFmtId="0" fontId="4" fillId="8" borderId="6" xfId="2" applyFill="1" applyBorder="1" applyAlignment="1">
      <alignment vertical="center"/>
    </xf>
    <xf numFmtId="0" fontId="42" fillId="6" borderId="29" xfId="3" applyFont="1" applyFill="1" applyBorder="1" applyAlignment="1">
      <alignment horizontal="left" vertical="center" wrapText="1"/>
    </xf>
    <xf numFmtId="10" fontId="51" fillId="0" borderId="38" xfId="3" applyNumberFormat="1" applyFont="1" applyBorder="1" applyAlignment="1">
      <alignment vertical="center"/>
    </xf>
    <xf numFmtId="0" fontId="75" fillId="0" borderId="29" xfId="3" applyFont="1" applyBorder="1" applyAlignment="1">
      <alignment vertical="center" wrapText="1"/>
    </xf>
    <xf numFmtId="170" fontId="50" fillId="8" borderId="28" xfId="3" applyNumberFormat="1" applyFont="1" applyFill="1" applyBorder="1" applyAlignment="1">
      <alignment vertical="center" wrapText="1"/>
    </xf>
    <xf numFmtId="0" fontId="4" fillId="0" borderId="0" xfId="2"/>
    <xf numFmtId="168" fontId="50" fillId="8" borderId="29" xfId="1" applyNumberFormat="1" applyFont="1" applyFill="1" applyBorder="1" applyAlignment="1">
      <alignment vertical="center" wrapText="1"/>
    </xf>
    <xf numFmtId="0" fontId="76" fillId="9" borderId="0" xfId="0" applyFont="1" applyFill="1"/>
    <xf numFmtId="0" fontId="76" fillId="9" borderId="45" xfId="0" applyFont="1" applyFill="1" applyBorder="1"/>
    <xf numFmtId="0" fontId="42" fillId="11" borderId="0" xfId="0" applyFont="1" applyFill="1"/>
    <xf numFmtId="0" fontId="42" fillId="11" borderId="46" xfId="0" applyFont="1" applyFill="1" applyBorder="1"/>
    <xf numFmtId="0" fontId="42" fillId="0" borderId="47" xfId="0" applyFont="1" applyBorder="1"/>
    <xf numFmtId="168" fontId="42" fillId="0" borderId="47" xfId="1" applyNumberFormat="1" applyFont="1" applyBorder="1"/>
    <xf numFmtId="0" fontId="42" fillId="11" borderId="47" xfId="0" applyFont="1" applyFill="1" applyBorder="1"/>
    <xf numFmtId="168" fontId="42" fillId="11" borderId="47" xfId="1" applyNumberFormat="1" applyFont="1" applyFill="1" applyBorder="1"/>
    <xf numFmtId="168" fontId="42" fillId="0" borderId="47" xfId="0" applyNumberFormat="1" applyFont="1" applyBorder="1"/>
    <xf numFmtId="168" fontId="42" fillId="0" borderId="0" xfId="0" applyNumberFormat="1" applyFont="1"/>
    <xf numFmtId="168" fontId="42" fillId="12" borderId="47" xfId="1" applyNumberFormat="1" applyFont="1" applyFill="1" applyBorder="1"/>
    <xf numFmtId="4" fontId="58" fillId="0" borderId="17" xfId="1" applyNumberFormat="1" applyFont="1" applyBorder="1"/>
    <xf numFmtId="0" fontId="4" fillId="6" borderId="7" xfId="2" applyFill="1" applyBorder="1" applyAlignment="1">
      <alignment horizontal="left" vertical="center"/>
    </xf>
    <xf numFmtId="4" fontId="42" fillId="0" borderId="0" xfId="1" applyNumberFormat="1" applyFont="1"/>
    <xf numFmtId="3" fontId="43" fillId="2" borderId="1" xfId="1" applyNumberFormat="1" applyFont="1" applyFill="1" applyBorder="1" applyAlignment="1">
      <alignment horizontal="center" vertical="center"/>
    </xf>
    <xf numFmtId="3" fontId="43" fillId="2" borderId="0" xfId="1" applyNumberFormat="1" applyFont="1" applyFill="1" applyBorder="1" applyAlignment="1">
      <alignment horizontal="center" vertical="center"/>
    </xf>
    <xf numFmtId="3" fontId="43" fillId="2" borderId="41" xfId="1" applyNumberFormat="1" applyFont="1" applyFill="1" applyBorder="1" applyAlignment="1">
      <alignment horizontal="center" vertical="center"/>
    </xf>
    <xf numFmtId="0" fontId="4" fillId="8" borderId="28" xfId="2" applyFill="1" applyBorder="1" applyAlignment="1">
      <alignment vertical="center" wrapText="1"/>
    </xf>
    <xf numFmtId="0" fontId="4" fillId="6" borderId="28" xfId="2" applyFill="1" applyBorder="1" applyAlignment="1">
      <alignment horizontal="left" vertical="center"/>
    </xf>
    <xf numFmtId="0" fontId="50" fillId="8" borderId="28" xfId="3" applyFont="1" applyFill="1" applyBorder="1" applyAlignment="1">
      <alignment horizontal="left" vertical="center" wrapText="1" indent="5"/>
    </xf>
    <xf numFmtId="0" fontId="50" fillId="8" borderId="29" xfId="3" applyFont="1" applyFill="1" applyBorder="1" applyAlignment="1">
      <alignment horizontal="left" vertical="center" wrapText="1" indent="5"/>
    </xf>
    <xf numFmtId="0" fontId="10" fillId="0" borderId="28" xfId="3" applyFont="1" applyBorder="1" applyAlignment="1">
      <alignment horizontal="left" vertical="center"/>
    </xf>
    <xf numFmtId="0" fontId="50" fillId="0" borderId="28" xfId="3" applyFont="1" applyBorder="1" applyAlignment="1">
      <alignment horizontal="left" vertical="center" wrapText="1" indent="5"/>
    </xf>
    <xf numFmtId="4" fontId="42" fillId="6" borderId="28" xfId="3" applyNumberFormat="1" applyFont="1" applyFill="1" applyBorder="1" applyAlignment="1">
      <alignment horizontal="left" vertical="center"/>
    </xf>
    <xf numFmtId="0" fontId="10" fillId="0" borderId="28" xfId="3" applyFont="1" applyBorder="1" applyAlignment="1">
      <alignment horizontal="left" vertical="center" wrapText="1"/>
    </xf>
    <xf numFmtId="4" fontId="25" fillId="0" borderId="0" xfId="3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25" fillId="0" borderId="0" xfId="3" applyNumberFormat="1" applyFont="1" applyAlignment="1">
      <alignment horizontal="right" vertical="center"/>
    </xf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 applyAlignment="1"/>
    <xf numFmtId="0" fontId="37" fillId="2" borderId="0" xfId="2" applyFont="1" applyFill="1" applyAlignment="1"/>
    <xf numFmtId="0" fontId="16" fillId="5" borderId="24" xfId="2" applyFont="1" applyFill="1" applyBorder="1" applyAlignment="1">
      <alignment horizontal="center"/>
    </xf>
    <xf numFmtId="0" fontId="50" fillId="8" borderId="28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center"/>
    </xf>
    <xf numFmtId="0" fontId="28" fillId="2" borderId="0" xfId="2" applyFont="1" applyFill="1" applyBorder="1" applyAlignment="1">
      <alignment horizontal="center"/>
    </xf>
    <xf numFmtId="0" fontId="13" fillId="5" borderId="2" xfId="3" applyFont="1" applyFill="1" applyBorder="1" applyAlignment="1">
      <alignment vertical="center"/>
    </xf>
    <xf numFmtId="0" fontId="39" fillId="2" borderId="17" xfId="3" applyFont="1" applyFill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4" fillId="2" borderId="0" xfId="0" applyFont="1" applyFill="1" applyAlignment="1">
      <alignment horizontal="left" vertical="top" wrapText="1" indent="3"/>
    </xf>
    <xf numFmtId="0" fontId="43" fillId="2" borderId="0" xfId="0" applyFont="1" applyFill="1" applyAlignment="1">
      <alignment horizontal="left" vertical="center" wrapText="1" indent="2"/>
    </xf>
    <xf numFmtId="0" fontId="43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2" fillId="0" borderId="0" xfId="2" applyFont="1" applyFill="1" applyBorder="1" applyAlignment="1">
      <alignment horizontal="left" vertical="center" wrapText="1"/>
    </xf>
    <xf numFmtId="0" fontId="62" fillId="2" borderId="5" xfId="2" applyFont="1" applyFill="1" applyBorder="1" applyAlignment="1">
      <alignment horizontal="left" vertical="center" wrapText="1"/>
    </xf>
    <xf numFmtId="0" fontId="62" fillId="2" borderId="0" xfId="2" applyFont="1" applyFill="1" applyBorder="1" applyAlignment="1">
      <alignment horizontal="left" vertical="center" wrapText="1"/>
    </xf>
    <xf numFmtId="0" fontId="52" fillId="2" borderId="0" xfId="2" applyFont="1" applyFill="1" applyAlignment="1"/>
    <xf numFmtId="0" fontId="66" fillId="2" borderId="0" xfId="2" applyFont="1" applyFill="1" applyAlignment="1"/>
    <xf numFmtId="0" fontId="6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/>
    </xf>
    <xf numFmtId="0" fontId="62" fillId="8" borderId="0" xfId="2" applyFont="1" applyFill="1" applyBorder="1" applyAlignment="1">
      <alignment horizontal="left" vertical="center" wrapText="1"/>
    </xf>
    <xf numFmtId="0" fontId="62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3" fillId="2" borderId="0" xfId="3" applyFont="1" applyFill="1" applyAlignment="1">
      <alignment horizontal="left" vertical="center"/>
    </xf>
  </cellXfs>
  <cellStyles count="7">
    <cellStyle name="Hyperlink 2" xfId="4"/>
    <cellStyle name="Lien hypertexte" xfId="2" builtinId="8"/>
    <cellStyle name="Milliers" xfId="1" builtinId="3"/>
    <cellStyle name="Normal" xfId="0" builtinId="0"/>
    <cellStyle name="Normal 2" xfId="3"/>
    <cellStyle name="Pourcentage" xfId="6" builtinId="5"/>
    <cellStyle name="Texte explicatif" xfId="5" builtinId="53"/>
  </cellStyles>
  <dxfs count="96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  <numFmt numFmtId="4" formatCode="#,##0.0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none"/>
      </font>
    </dxf>
    <dxf>
      <font>
        <strike val="0"/>
        <outline val="0"/>
        <shadow val="0"/>
        <vertAlign val="baseline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numFmt numFmtId="168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/>
    <tableStyle name="EITI Table 2" pivot="0" count="3">
      <tableStyleElement type="headerRow" dxfId="95"/>
      <tableStyleElement type="firstRowStripe" dxfId="94"/>
      <tableStyleElement type="secondRowStripe" dxfId="93"/>
    </tableStyle>
    <tableStyle name="EITI Table 3" pivot="0" count="3">
      <tableStyleElement type="headerRow" dxfId="92"/>
      <tableStyleElement type="firstRowStripe" dxfId="91"/>
      <tableStyleElement type="secondRowStripe" dxfId="90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xmlns="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72143" y="1065553"/>
          <a:ext cx="13498286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xmlns="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xmlns="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xmlns="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xmlns="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xmlns="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xmlns="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xmlns="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xmlns="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68941" y="0"/>
          <a:ext cx="13716000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xmlns="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xmlns="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68941" y="0"/>
          <a:ext cx="15968383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xmlns="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xmlns="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2323618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xmlns="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xmlns="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0025" y="0"/>
          <a:ext cx="18430875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xmlns="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xmlns="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29</xdr:row>
      <xdr:rowOff>212910</xdr:rowOff>
    </xdr:from>
    <xdr:to>
      <xdr:col>14</xdr:col>
      <xdr:colOff>9789</xdr:colOff>
      <xdr:row>55</xdr:row>
      <xdr:rowOff>173918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xmlns="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xmlns="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xmlns="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xmlns="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xmlns="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xmlns="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xmlns="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xmlns="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xmlns="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xmlns="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xmlns="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xmlns="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xmlns="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xmlns="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xmlns="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xmlns="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xmlns="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xmlns="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65/Downloads/SD/2.0/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Part 3 - Reporting entitie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9" name="Companies" displayName="Companies" ref="B32:I216" totalsRowShown="0" headerRowDxfId="86" dataDxfId="85" tableBorderDxfId="84" headerRowCellStyle="Normal 2">
  <autoFilter ref="B32:I216"/>
  <tableColumns count="8">
    <tableColumn id="1" name="Nom complet de l’entreprise" dataDxfId="83"/>
    <tableColumn id="7" name="Type d'entreprise" dataDxfId="82" dataCellStyle="Normal 2"/>
    <tableColumn id="2" name="Identifiant de l’entreprise" dataDxfId="81"/>
    <tableColumn id="5" name="Secteur" dataDxfId="80" dataCellStyle="Normal 2"/>
    <tableColumn id="3" name="Matières premières (séparation par virgule)" dataDxfId="79" dataCellStyle="Normal 2"/>
    <tableColumn id="4" name="Cotation boursière ou site Internet d’entreprise " dataDxfId="78"/>
    <tableColumn id="8" name="Rapport financier audité (si indisponible, bilan comptable ou flux de trésorerie…)" dataDxfId="77"/>
    <tableColumn id="6" name="Rapport de paiements à l’État" dataDxfId="76"/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id="8" name="Table7_sectors" displayName="Table7_sectors" ref="AA2:AA9" totalsRowShown="0" headerRowDxfId="13" dataDxfId="12">
  <autoFilter ref="AA2:AA9"/>
  <tableColumns count="1">
    <tableColumn id="1" name="Secteur (s)" dataDxfId="1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AC2:AC8" totalsRowShown="0" headerRowDxfId="10" dataDxfId="9">
  <autoFilter ref="AC2:AC8"/>
  <tableColumns count="1">
    <tableColumn id="1" name="Étapes du projet" dataDxfId="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5" name="Table15" displayName="Table15" ref="AE2:AE7" totalsRowShown="0" headerRowDxfId="7" dataDxfId="6">
  <autoFilter ref="AE2:AE7"/>
  <tableColumns count="1">
    <tableColumn id="1" name="Type d'Agence" dataDxf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5" name="Table5_Commodities_list" displayName="Table5_Commodities_list" ref="N2:P74" totalsRowShown="0" headerRowDxfId="4" dataDxfId="3">
  <autoFilter ref="N2:P74"/>
  <tableColumns count="3">
    <tableColumn id="1" name="Code de produit HS" dataDxfId="2"/>
    <tableColumn id="4" name="Description de produit HS" dataDxfId="1"/>
    <tableColumn id="3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11" name="Government_agencies" displayName="Government_agencies" ref="B20:E23" totalsRowShown="0" headerRowDxfId="75" dataDxfId="74" tableBorderDxfId="73" headerRowCellStyle="Normal 2">
  <autoFilter ref="B20:E23"/>
  <tableColumns count="4">
    <tableColumn id="1" name="Nom complet de l’entité" dataDxfId="72" dataCellStyle="Normal 2"/>
    <tableColumn id="4" name="Type d'Agence" dataDxfId="71" dataCellStyle="Normal 2"/>
    <tableColumn id="2" name="N° d’identifiant (le cas échéant)" dataDxfId="70"/>
    <tableColumn id="3" name="Total déclaré" dataDxfId="69"/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id="14" name="Companies15" displayName="Companies15" ref="B219:J236" totalsRowShown="0" headerRowDxfId="68" dataDxfId="67" tableBorderDxfId="66" headerRowCellStyle="Normal 2">
  <autoFilter ref="B219:J236"/>
  <tableColumns count="9">
    <tableColumn id="1" name="Nom complet du projet" dataDxfId="65"/>
    <tableColumn id="2" name="Référence(s) de la convention juridique : contrat, licence, bail, concession,..." dataDxfId="64"/>
    <tableColumn id="3" name="Sociétés associées, commencer par l’Opérateur" dataDxfId="63"/>
    <tableColumn id="5" name="Matières premières (une matière/ligne)" dataDxfId="62" dataCellStyle="Normal 2"/>
    <tableColumn id="6" name="Statut" dataDxfId="61"/>
    <tableColumn id="7" name="Volume de production" dataDxfId="60"/>
    <tableColumn id="8" name="Unité" dataDxfId="59"/>
    <tableColumn id="9" name="Valeur de production" dataDxfId="58"/>
    <tableColumn id="10" name="Devise" dataDxfId="57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id="6" name="Government_revenues_table" displayName="Government_revenues_table" ref="B21:K65" totalsRowShown="0" headerRowDxfId="56" dataDxfId="55">
  <autoFilter ref="B21:K65"/>
  <tableColumns count="10">
    <tableColumn id="8" name="GFS Niveau 1" dataDxfId="54"/>
    <tableColumn id="9" name="GFS Niveau 2" dataDxfId="53"/>
    <tableColumn id="10" name="GFS Niveau 3" dataDxfId="52"/>
    <tableColumn id="7" name="GFS Niveau 4" dataDxfId="51"/>
    <tableColumn id="1" name="Classification SFP" dataDxfId="50"/>
    <tableColumn id="11" name="Secteur" dataDxfId="49"/>
    <tableColumn id="3" name="Nom du flux de revenus" dataDxfId="48"/>
    <tableColumn id="4" name="Entité de l’État" dataDxfId="47"/>
    <tableColumn id="5" name="Valeur des revenus" dataDxfId="46"/>
    <tableColumn id="2" name="Devise" dataDxfId="45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id="1" name="Table1_Country_codes_and_currencies" displayName="Table1_Country_codes_and_currencies" ref="A2:G246" totalsRowShown="0" headerRowDxfId="44" dataDxfId="43">
  <autoFilter ref="A2:G246"/>
  <sortState ref="A3:G246">
    <sortCondition ref="A2:A246"/>
  </sortState>
  <tableColumns count="7">
    <tableColumn id="1" name="Nom de pays ou région" dataDxfId="42"/>
    <tableColumn id="2" name="Code ISO de pays (alpha 2)" dataDxfId="41"/>
    <tableColumn id="3" name="Code ISO de devise (alpha 3)" dataDxfId="40"/>
    <tableColumn id="4" name="Code numérique ISO (UN M49)" dataDxfId="39"/>
    <tableColumn id="5" name="Code de devise (ISO 4217)" dataDxfId="38"/>
    <tableColumn id="6" name="Code numérique de devise (ISO 4217)" dataDxfId="37"/>
    <tableColumn id="7" name="Devise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le2_Simple_options" displayName="Table2_Simple_options" ref="I2:I7" totalsRowShown="0" headerRowDxfId="35" dataDxfId="34">
  <autoFilter ref="I2:I7"/>
  <tableColumns count="1">
    <tableColumn id="1" name="Liste" dataDxfId="3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" name="Table4_Currency_code_list" displayName="Table4_Currency_code_list" ref="I10:K168" totalsRowShown="0" headerRowDxfId="32" dataDxfId="30" headerRowBorderDxfId="31" tableBorderDxfId="29">
  <autoFilter ref="I10:K168"/>
  <tableColumns count="3">
    <tableColumn id="1" name="Code de devise (ISO 4217)" dataDxfId="28"/>
    <tableColumn id="2" name="Code numérique de devise (ISO 4217)" dataDxfId="27"/>
    <tableColumn id="3" name="Devise" dataDxfId="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Table3_Reporting_options" displayName="Table3_Reporting_options" ref="K2:K7" totalsRowShown="0" headerRowDxfId="25" dataDxfId="24">
  <autoFilter ref="K2:K7"/>
  <tableColumns count="1">
    <tableColumn id="1" name="Liste" dataDxfId="2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7" name="Table6_GFS_codes_classification" displayName="Table6_GFS_codes_classification" ref="S2:Y30" totalsRowShown="0" headerRowDxfId="22" dataDxfId="21">
  <autoFilter ref="S2:Y30"/>
  <tableColumns count="7">
    <tableColumn id="4" name="Combiné" dataDxfId="20"/>
    <tableColumn id="1" name="Codes GFS des flux de revenus issus des entreprises extractives" dataDxfId="19"/>
    <tableColumn id="2" name="Code GFS" dataDxfId="18"/>
    <tableColumn id="5" name="GFS Niveau 1" dataDxfId="17"/>
    <tableColumn id="6" name="GFS Niveau 2" dataDxfId="16"/>
    <tableColumn id="7" name="GFS Niveau 3" dataDxfId="15"/>
    <tableColumn id="8" name="GFS Niveau 4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mailto:K.Lourimi@enerteam.tn/a.turki@enerteam.tn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app.itierca.com/assets/images/page/POLITIQUE%20DES%20DONNEES%20OUVERTES%20DE%20LA%20REPUBLIQUE%20CENTRAFRICAINE.pdf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data@eiti.org" TargetMode="External"/><Relationship Id="rId16" Type="http://schemas.openxmlformats.org/officeDocument/2006/relationships/hyperlink" Target="https://www.itierca.com/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hyperlink" Target="https://www.itierca.com/rapports/rapports-itie" TargetMode="Externa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https://www.beac.int/wp-content/uploads/2024/08/RAPPORT-ANNUEL-BEAC-2023-08-08-24_compressed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norme-itie-2016" TargetMode="External"/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drawing" Target="../drawings/drawing3.xml"/><Relationship Id="rId3" Type="http://schemas.openxmlformats.org/officeDocument/2006/relationships/hyperlink" Target="https://eiti.org/fr/document/norme-itie-2016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7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www.itierca.com/foret/permis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s://www.itierca.com/foret/contrats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s://www.itierca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eiti.org/fr/pay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O122"/>
  <sheetViews>
    <sheetView showGridLines="0" zoomScale="70" zoomScaleNormal="70" workbookViewId="0">
      <selection activeCell="G5" sqref="G5"/>
    </sheetView>
  </sheetViews>
  <sheetFormatPr baseColWidth="10" defaultColWidth="4" defaultRowHeight="24" customHeight="1" x14ac:dyDescent="0.3"/>
  <cols>
    <col min="1" max="1" width="4" style="12"/>
    <col min="2" max="2" width="4" style="12" hidden="1" customWidth="1"/>
    <col min="3" max="3" width="76.5546875" style="12" customWidth="1"/>
    <col min="4" max="4" width="2.88671875" style="12" customWidth="1"/>
    <col min="5" max="5" width="61.6640625" style="12" customWidth="1"/>
    <col min="6" max="6" width="10.6640625" style="12" customWidth="1"/>
    <col min="7" max="7" width="50.554687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 x14ac:dyDescent="0.3"/>
    <row r="2" spans="3:7" ht="16.2" x14ac:dyDescent="0.3"/>
    <row r="3" spans="3:7" ht="16.2" x14ac:dyDescent="0.3">
      <c r="E3" s="13"/>
      <c r="G3" s="13"/>
    </row>
    <row r="4" spans="3:7" ht="16.2" x14ac:dyDescent="0.3">
      <c r="E4" s="13" t="s">
        <v>0</v>
      </c>
      <c r="F4" s="242"/>
      <c r="G4" s="290">
        <v>46037</v>
      </c>
    </row>
    <row r="5" spans="3:7" ht="16.2" x14ac:dyDescent="0.3"/>
    <row r="6" spans="3:7" ht="27" customHeight="1" x14ac:dyDescent="0.3"/>
    <row r="7" spans="3:7" ht="0.6" customHeight="1" x14ac:dyDescent="0.3"/>
    <row r="8" spans="3:7" ht="20.100000000000001" customHeight="1" x14ac:dyDescent="0.3"/>
    <row r="9" spans="3:7" ht="16.2" x14ac:dyDescent="0.3">
      <c r="C9" s="14"/>
      <c r="D9" s="15"/>
      <c r="E9" s="15"/>
      <c r="F9" s="16"/>
      <c r="G9" s="16"/>
    </row>
    <row r="10" spans="3:7" x14ac:dyDescent="0.3">
      <c r="C10" s="17" t="s">
        <v>1</v>
      </c>
      <c r="D10" s="18"/>
      <c r="E10" s="18"/>
      <c r="F10" s="16"/>
      <c r="G10" s="16"/>
    </row>
    <row r="11" spans="3:7" ht="16.2" x14ac:dyDescent="0.3">
      <c r="C11" s="19" t="s">
        <v>2</v>
      </c>
      <c r="D11" s="20"/>
      <c r="E11" s="20"/>
      <c r="F11" s="16"/>
      <c r="G11" s="16"/>
    </row>
    <row r="12" spans="3:7" ht="16.2" x14ac:dyDescent="0.3">
      <c r="C12" s="14"/>
      <c r="D12" s="15"/>
      <c r="E12" s="15"/>
      <c r="F12" s="16"/>
      <c r="G12" s="16"/>
    </row>
    <row r="13" spans="3:7" ht="16.2" x14ac:dyDescent="0.3">
      <c r="C13" s="21" t="s">
        <v>3</v>
      </c>
      <c r="D13" s="15"/>
      <c r="E13" s="15"/>
      <c r="F13" s="16"/>
      <c r="G13" s="16"/>
    </row>
    <row r="14" spans="3:7" ht="16.2" x14ac:dyDescent="0.3">
      <c r="C14" s="353" t="s">
        <v>4</v>
      </c>
      <c r="D14" s="353"/>
      <c r="E14" s="353"/>
      <c r="F14" s="16"/>
      <c r="G14" s="16"/>
    </row>
    <row r="15" spans="3:7" ht="16.2" x14ac:dyDescent="0.3">
      <c r="C15" s="22"/>
      <c r="D15" s="22"/>
      <c r="E15" s="22"/>
      <c r="F15" s="16"/>
      <c r="G15" s="16"/>
    </row>
    <row r="16" spans="3:7" ht="16.2" x14ac:dyDescent="0.3">
      <c r="C16" s="23" t="s">
        <v>5</v>
      </c>
      <c r="D16" s="24"/>
      <c r="E16" s="24"/>
      <c r="F16" s="16"/>
      <c r="G16" s="16"/>
    </row>
    <row r="17" spans="3:7" ht="16.2" x14ac:dyDescent="0.3">
      <c r="C17" s="25" t="s">
        <v>6</v>
      </c>
      <c r="D17" s="24"/>
      <c r="E17" s="24"/>
      <c r="F17" s="16"/>
      <c r="G17" s="16"/>
    </row>
    <row r="18" spans="3:7" ht="16.2" x14ac:dyDescent="0.3">
      <c r="C18" s="25" t="s">
        <v>7</v>
      </c>
      <c r="D18" s="24"/>
      <c r="E18" s="24"/>
      <c r="F18" s="16"/>
      <c r="G18" s="16"/>
    </row>
    <row r="19" spans="3:7" ht="16.2" x14ac:dyDescent="0.3">
      <c r="C19" s="361" t="s">
        <v>8</v>
      </c>
      <c r="D19" s="361"/>
      <c r="E19" s="361"/>
      <c r="F19" s="16"/>
      <c r="G19" s="16"/>
    </row>
    <row r="20" spans="3:7" ht="32.1" customHeight="1" x14ac:dyDescent="0.3">
      <c r="C20" s="352" t="s">
        <v>9</v>
      </c>
      <c r="D20" s="352"/>
      <c r="E20" s="352"/>
      <c r="F20" s="16"/>
      <c r="G20" s="16"/>
    </row>
    <row r="21" spans="3:7" ht="16.2" x14ac:dyDescent="0.3">
      <c r="C21" s="24"/>
      <c r="D21" s="24"/>
      <c r="E21" s="24"/>
      <c r="F21" s="16"/>
      <c r="G21" s="16"/>
    </row>
    <row r="22" spans="3:7" ht="16.2" x14ac:dyDescent="0.3">
      <c r="C22" s="26" t="s">
        <v>10</v>
      </c>
      <c r="D22" s="27"/>
      <c r="E22" s="27"/>
      <c r="F22" s="16"/>
      <c r="G22" s="16"/>
    </row>
    <row r="23" spans="3:7" ht="16.2" x14ac:dyDescent="0.3">
      <c r="C23" s="27"/>
      <c r="D23" s="27"/>
      <c r="E23" s="27"/>
      <c r="F23" s="16"/>
      <c r="G23" s="16"/>
    </row>
    <row r="24" spans="3:7" ht="16.2" x14ac:dyDescent="0.3">
      <c r="C24" s="28"/>
      <c r="D24" s="18"/>
      <c r="E24" s="18"/>
      <c r="F24" s="16"/>
      <c r="G24" s="16"/>
    </row>
    <row r="25" spans="3:7" ht="16.2" x14ac:dyDescent="0.3">
      <c r="C25" s="29" t="s">
        <v>11</v>
      </c>
      <c r="D25" s="18"/>
      <c r="E25" s="18"/>
      <c r="F25" s="16"/>
      <c r="G25" s="16"/>
    </row>
    <row r="26" spans="3:7" ht="16.2" x14ac:dyDescent="0.3">
      <c r="C26" s="30"/>
      <c r="D26" s="18"/>
      <c r="E26" s="18"/>
      <c r="F26" s="16"/>
      <c r="G26" s="16"/>
    </row>
    <row r="27" spans="3:7" ht="16.2" x14ac:dyDescent="0.3">
      <c r="C27" s="31" t="s">
        <v>12</v>
      </c>
      <c r="D27" s="18"/>
      <c r="E27" s="18"/>
      <c r="F27" s="16"/>
      <c r="G27" s="16"/>
    </row>
    <row r="28" spans="3:7" ht="16.2" x14ac:dyDescent="0.3">
      <c r="C28" s="31" t="s">
        <v>13</v>
      </c>
      <c r="D28" s="18"/>
      <c r="E28" s="18"/>
      <c r="F28" s="16"/>
      <c r="G28" s="16"/>
    </row>
    <row r="29" spans="3:7" ht="16.2" x14ac:dyDescent="0.3">
      <c r="C29" s="31" t="s">
        <v>14</v>
      </c>
      <c r="D29" s="18"/>
      <c r="E29" s="18"/>
      <c r="F29" s="16"/>
      <c r="G29" s="16"/>
    </row>
    <row r="30" spans="3:7" ht="16.2" x14ac:dyDescent="0.3">
      <c r="C30" s="31" t="s">
        <v>15</v>
      </c>
      <c r="D30" s="18"/>
      <c r="E30" s="18"/>
      <c r="F30" s="16"/>
      <c r="G30" s="16"/>
    </row>
    <row r="31" spans="3:7" ht="16.2" x14ac:dyDescent="0.3">
      <c r="C31" s="31" t="s">
        <v>16</v>
      </c>
      <c r="D31" s="18"/>
      <c r="E31" s="18"/>
      <c r="F31" s="16"/>
      <c r="G31" s="16"/>
    </row>
    <row r="32" spans="3:7" ht="16.2" x14ac:dyDescent="0.3">
      <c r="C32" s="28"/>
      <c r="D32" s="28"/>
      <c r="E32" s="28"/>
      <c r="F32" s="16"/>
      <c r="G32" s="16"/>
    </row>
    <row r="33" spans="3:7" ht="16.2" x14ac:dyDescent="0.35">
      <c r="C33" s="354" t="s">
        <v>17</v>
      </c>
      <c r="D33" s="354"/>
      <c r="E33" s="32" t="s">
        <v>18</v>
      </c>
      <c r="F33" s="16"/>
      <c r="G33" s="16"/>
    </row>
    <row r="34" spans="3:7" s="33" customFormat="1" ht="16.2" x14ac:dyDescent="0.35">
      <c r="C34" s="34"/>
      <c r="D34" s="34"/>
      <c r="E34" s="35"/>
    </row>
    <row r="35" spans="3:7" s="36" customFormat="1" ht="32.4" x14ac:dyDescent="0.3">
      <c r="C35" s="243" t="s">
        <v>19</v>
      </c>
      <c r="E35" s="37" t="s">
        <v>20</v>
      </c>
      <c r="G35" s="38" t="s">
        <v>21</v>
      </c>
    </row>
    <row r="36" spans="3:7" s="33" customFormat="1" ht="16.2" x14ac:dyDescent="0.3">
      <c r="C36" s="39"/>
      <c r="E36" s="39"/>
      <c r="G36" s="39"/>
    </row>
    <row r="37" spans="3:7" ht="16.2" x14ac:dyDescent="0.35">
      <c r="C37" s="23" t="s">
        <v>22</v>
      </c>
      <c r="D37" s="28"/>
      <c r="E37" s="40"/>
      <c r="F37" s="16"/>
      <c r="G37" s="16"/>
    </row>
    <row r="38" spans="3:7" ht="16.2" x14ac:dyDescent="0.35">
      <c r="C38" s="41"/>
      <c r="D38" s="41"/>
      <c r="E38" s="42"/>
    </row>
    <row r="40" spans="3:7" ht="15.6" customHeight="1" x14ac:dyDescent="0.3">
      <c r="C40" s="43" t="s">
        <v>23</v>
      </c>
      <c r="D40" s="44"/>
      <c r="E40" s="45" t="s">
        <v>24</v>
      </c>
      <c r="F40" s="46"/>
      <c r="G40" s="47"/>
    </row>
    <row r="41" spans="3:7" ht="43.5" customHeight="1" x14ac:dyDescent="0.3">
      <c r="C41" s="48" t="s">
        <v>25</v>
      </c>
      <c r="D41" s="44"/>
      <c r="E41" s="49" t="s">
        <v>26</v>
      </c>
      <c r="F41" s="50"/>
      <c r="G41" s="51"/>
    </row>
    <row r="42" spans="3:7" ht="45" customHeight="1" x14ac:dyDescent="0.3">
      <c r="C42" s="48" t="s">
        <v>27</v>
      </c>
      <c r="D42" s="44"/>
      <c r="E42" s="357" t="s">
        <v>28</v>
      </c>
      <c r="F42" s="358"/>
      <c r="G42" s="51"/>
    </row>
    <row r="43" spans="3:7" ht="30" customHeight="1" x14ac:dyDescent="0.3">
      <c r="C43" s="48" t="s">
        <v>29</v>
      </c>
      <c r="D43" s="44"/>
      <c r="E43" s="49" t="s">
        <v>30</v>
      </c>
      <c r="F43" s="50"/>
      <c r="G43" s="51"/>
    </row>
    <row r="44" spans="3:7" ht="48" customHeight="1" x14ac:dyDescent="0.3">
      <c r="C44" s="52" t="s">
        <v>31</v>
      </c>
      <c r="D44" s="44"/>
      <c r="E44" s="359" t="s">
        <v>32</v>
      </c>
      <c r="F44" s="360"/>
      <c r="G44" s="53"/>
    </row>
    <row r="45" spans="3:7" ht="9" customHeight="1" x14ac:dyDescent="0.3"/>
    <row r="46" spans="3:7" ht="17.25" customHeight="1" thickBot="1" x14ac:dyDescent="0.4">
      <c r="C46" s="355" t="s">
        <v>33</v>
      </c>
      <c r="D46" s="355"/>
      <c r="E46" s="355"/>
      <c r="F46" s="355"/>
      <c r="G46" s="355"/>
    </row>
    <row r="47" spans="3:7" ht="24" customHeight="1" thickBot="1" x14ac:dyDescent="0.4">
      <c r="C47" s="356" t="s">
        <v>34</v>
      </c>
      <c r="D47" s="356"/>
      <c r="E47" s="356"/>
      <c r="F47" s="356"/>
      <c r="G47" s="356"/>
    </row>
    <row r="48" spans="3:7" ht="19.5" customHeight="1" thickBot="1" x14ac:dyDescent="0.4">
      <c r="C48" s="355" t="s">
        <v>35</v>
      </c>
      <c r="D48" s="355"/>
      <c r="E48" s="355"/>
      <c r="F48" s="355"/>
      <c r="G48" s="355"/>
    </row>
    <row r="49" spans="2:15" ht="18.75" customHeight="1" thickBot="1" x14ac:dyDescent="0.4">
      <c r="C49" s="349" t="s">
        <v>36</v>
      </c>
      <c r="D49" s="349"/>
      <c r="E49" s="349"/>
      <c r="F49" s="349"/>
      <c r="G49" s="349"/>
    </row>
    <row r="50" spans="2:15" ht="16.8" thickBot="1" x14ac:dyDescent="0.35">
      <c r="C50" s="54"/>
      <c r="D50" s="54"/>
      <c r="E50" s="54"/>
      <c r="F50" s="54"/>
      <c r="G50" s="55"/>
    </row>
    <row r="51" spans="2:15" ht="18.75" customHeight="1" x14ac:dyDescent="0.3">
      <c r="C51" s="350" t="s">
        <v>37</v>
      </c>
      <c r="D51" s="350"/>
      <c r="E51" s="350"/>
    </row>
    <row r="52" spans="2:15" ht="16.2" x14ac:dyDescent="0.3">
      <c r="C52" s="351" t="s">
        <v>38</v>
      </c>
      <c r="D52" s="351"/>
      <c r="E52" s="351"/>
    </row>
    <row r="53" spans="2:15" ht="16.2" x14ac:dyDescent="0.3">
      <c r="B53" s="56" t="s">
        <v>39</v>
      </c>
      <c r="C53" s="57"/>
      <c r="D53" s="56"/>
      <c r="E53" s="58"/>
      <c r="F53" s="56"/>
      <c r="G53" s="56"/>
    </row>
    <row r="54" spans="2:15" ht="16.2" x14ac:dyDescent="0.3">
      <c r="B54" s="59"/>
      <c r="C54" s="59"/>
      <c r="E54" s="60"/>
      <c r="G54" s="60"/>
    </row>
    <row r="55" spans="2:15" s="56" customFormat="1" ht="16.2" x14ac:dyDescent="0.3">
      <c r="B55" s="56" t="s">
        <v>40</v>
      </c>
      <c r="C55" s="61"/>
      <c r="E55" s="62"/>
    </row>
    <row r="56" spans="2:15" s="56" customFormat="1" ht="16.2" x14ac:dyDescent="0.3">
      <c r="B56" s="56" t="s">
        <v>40</v>
      </c>
      <c r="C56" s="61"/>
      <c r="E56" s="62"/>
    </row>
    <row r="57" spans="2:15" ht="15" customHeight="1" x14ac:dyDescent="0.3">
      <c r="B57" s="59"/>
      <c r="C57" s="59"/>
      <c r="E57" s="60"/>
      <c r="G57" s="60"/>
    </row>
    <row r="58" spans="2:15" ht="16.2" x14ac:dyDescent="0.3">
      <c r="B58" s="56" t="s">
        <v>41</v>
      </c>
      <c r="C58" s="63"/>
      <c r="D58" s="56"/>
      <c r="E58" s="58"/>
      <c r="F58" s="56"/>
      <c r="G58" s="56"/>
      <c r="O58" s="56"/>
    </row>
    <row r="59" spans="2:15" s="56" customFormat="1" ht="16.2" x14ac:dyDescent="0.3">
      <c r="B59" s="56" t="s">
        <v>41</v>
      </c>
      <c r="C59" s="61"/>
      <c r="E59" s="58"/>
    </row>
    <row r="60" spans="2:15" ht="16.2" x14ac:dyDescent="0.3">
      <c r="B60" s="56" t="s">
        <v>41</v>
      </c>
      <c r="C60" s="61"/>
      <c r="D60" s="56"/>
      <c r="E60" s="62"/>
      <c r="F60" s="56"/>
      <c r="G60" s="56"/>
    </row>
    <row r="61" spans="2:15" s="56" customFormat="1" ht="16.2" x14ac:dyDescent="0.3">
      <c r="B61" s="56" t="s">
        <v>41</v>
      </c>
      <c r="C61" s="61"/>
      <c r="E61" s="58"/>
      <c r="G61" s="64"/>
    </row>
    <row r="62" spans="2:15" ht="16.2" x14ac:dyDescent="0.3">
      <c r="B62" s="56" t="s">
        <v>41</v>
      </c>
      <c r="C62" s="63"/>
      <c r="D62" s="56"/>
      <c r="E62" s="58"/>
      <c r="F62" s="56"/>
      <c r="G62" s="56"/>
    </row>
    <row r="63" spans="2:15" ht="16.2" x14ac:dyDescent="0.3">
      <c r="B63" s="56" t="s">
        <v>41</v>
      </c>
      <c r="C63" s="61"/>
      <c r="D63" s="56"/>
      <c r="E63" s="62"/>
      <c r="F63" s="56"/>
      <c r="G63" s="56"/>
    </row>
    <row r="64" spans="2:15" s="56" customFormat="1" ht="16.2" x14ac:dyDescent="0.3">
      <c r="B64" s="56" t="s">
        <v>41</v>
      </c>
      <c r="C64" s="61"/>
      <c r="E64" s="58"/>
      <c r="G64" s="64"/>
    </row>
    <row r="65" spans="2:7" ht="16.2" x14ac:dyDescent="0.3">
      <c r="B65" s="56" t="s">
        <v>41</v>
      </c>
      <c r="C65" s="63"/>
      <c r="D65" s="56"/>
      <c r="E65" s="58"/>
      <c r="F65" s="56"/>
      <c r="G65" s="56"/>
    </row>
    <row r="66" spans="2:7" s="56" customFormat="1" ht="16.2" x14ac:dyDescent="0.3">
      <c r="B66" s="56" t="s">
        <v>41</v>
      </c>
      <c r="C66" s="61"/>
      <c r="E66" s="62"/>
    </row>
    <row r="67" spans="2:7" s="56" customFormat="1" ht="16.2" x14ac:dyDescent="0.3">
      <c r="B67" s="56" t="s">
        <v>41</v>
      </c>
      <c r="C67" s="61"/>
      <c r="E67" s="58"/>
      <c r="G67" s="64"/>
    </row>
    <row r="68" spans="2:7" s="56" customFormat="1" ht="16.2" x14ac:dyDescent="0.3">
      <c r="B68" s="59"/>
      <c r="C68" s="59"/>
      <c r="D68" s="12"/>
      <c r="E68" s="60"/>
      <c r="F68" s="12"/>
      <c r="G68" s="60"/>
    </row>
    <row r="69" spans="2:7" ht="16.2" x14ac:dyDescent="0.3">
      <c r="B69" s="56" t="s">
        <v>42</v>
      </c>
      <c r="C69" s="57"/>
      <c r="D69" s="56"/>
      <c r="E69" s="58"/>
      <c r="F69" s="56"/>
      <c r="G69" s="56"/>
    </row>
    <row r="70" spans="2:7" s="56" customFormat="1" ht="16.2" x14ac:dyDescent="0.3">
      <c r="B70" s="56" t="s">
        <v>42</v>
      </c>
      <c r="C70" s="65"/>
      <c r="E70" s="58"/>
    </row>
    <row r="71" spans="2:7" s="56" customFormat="1" ht="16.2" x14ac:dyDescent="0.3">
      <c r="B71" s="56" t="s">
        <v>42</v>
      </c>
      <c r="C71" s="65"/>
      <c r="E71" s="58"/>
    </row>
    <row r="72" spans="2:7" ht="16.2" x14ac:dyDescent="0.3">
      <c r="B72" s="56" t="s">
        <v>42</v>
      </c>
      <c r="C72" s="65"/>
      <c r="D72" s="56"/>
      <c r="E72" s="58"/>
      <c r="F72" s="56"/>
      <c r="G72" s="56"/>
    </row>
    <row r="73" spans="2:7" s="56" customFormat="1" ht="16.2" x14ac:dyDescent="0.3">
      <c r="B73" s="56" t="s">
        <v>42</v>
      </c>
      <c r="C73" s="65"/>
      <c r="E73" s="58"/>
    </row>
    <row r="74" spans="2:7" s="56" customFormat="1" ht="16.2" x14ac:dyDescent="0.3">
      <c r="B74" s="56" t="s">
        <v>42</v>
      </c>
      <c r="C74" s="66"/>
      <c r="E74" s="58"/>
    </row>
    <row r="75" spans="2:7" ht="16.2" x14ac:dyDescent="0.3">
      <c r="B75" s="56" t="s">
        <v>42</v>
      </c>
      <c r="C75" s="65"/>
      <c r="D75" s="56"/>
      <c r="E75" s="58"/>
      <c r="F75" s="56"/>
      <c r="G75" s="56"/>
    </row>
    <row r="76" spans="2:7" ht="16.2" x14ac:dyDescent="0.3">
      <c r="B76" s="56" t="s">
        <v>42</v>
      </c>
      <c r="C76" s="65"/>
      <c r="D76" s="56"/>
      <c r="E76" s="58"/>
      <c r="F76" s="56"/>
      <c r="G76" s="56"/>
    </row>
    <row r="77" spans="2:7" ht="16.2" x14ac:dyDescent="0.3">
      <c r="B77" s="56" t="s">
        <v>42</v>
      </c>
      <c r="C77" s="67"/>
      <c r="D77" s="56"/>
      <c r="E77" s="58"/>
      <c r="F77" s="56"/>
      <c r="G77" s="56"/>
    </row>
    <row r="78" spans="2:7" ht="16.2" x14ac:dyDescent="0.3">
      <c r="B78" s="56" t="s">
        <v>42</v>
      </c>
      <c r="C78" s="65"/>
      <c r="D78" s="56"/>
      <c r="E78" s="68"/>
      <c r="F78" s="56"/>
      <c r="G78" s="56"/>
    </row>
    <row r="79" spans="2:7" ht="16.2" x14ac:dyDescent="0.3">
      <c r="B79" s="56" t="s">
        <v>42</v>
      </c>
      <c r="C79" s="69"/>
      <c r="D79" s="56"/>
      <c r="E79" s="58"/>
      <c r="F79" s="56"/>
      <c r="G79" s="56"/>
    </row>
    <row r="80" spans="2:7" ht="16.2" x14ac:dyDescent="0.3">
      <c r="B80" s="56" t="s">
        <v>42</v>
      </c>
      <c r="C80" s="65"/>
      <c r="D80" s="56"/>
      <c r="E80" s="58"/>
      <c r="F80" s="56"/>
      <c r="G80" s="56"/>
    </row>
    <row r="81" spans="2:7" ht="16.2" x14ac:dyDescent="0.3">
      <c r="B81" s="56" t="s">
        <v>42</v>
      </c>
      <c r="C81" s="65"/>
      <c r="D81" s="56"/>
      <c r="E81" s="58"/>
      <c r="F81" s="56"/>
      <c r="G81" s="56"/>
    </row>
    <row r="82" spans="2:7" ht="16.2" x14ac:dyDescent="0.3">
      <c r="B82" s="56" t="s">
        <v>42</v>
      </c>
      <c r="C82" s="65"/>
      <c r="D82" s="56"/>
      <c r="E82" s="58"/>
      <c r="F82" s="56"/>
      <c r="G82" s="56"/>
    </row>
    <row r="83" spans="2:7" ht="16.2" x14ac:dyDescent="0.3">
      <c r="B83" s="56" t="s">
        <v>42</v>
      </c>
      <c r="C83" s="65"/>
      <c r="D83" s="56"/>
      <c r="E83" s="58"/>
      <c r="F83" s="56"/>
      <c r="G83" s="56"/>
    </row>
    <row r="84" spans="2:7" ht="16.2" x14ac:dyDescent="0.3">
      <c r="B84" s="56"/>
      <c r="C84" s="59"/>
      <c r="D84" s="70"/>
      <c r="E84" s="71"/>
      <c r="F84" s="70"/>
      <c r="G84" s="70"/>
    </row>
    <row r="85" spans="2:7" ht="16.2" x14ac:dyDescent="0.3">
      <c r="B85" s="56"/>
      <c r="C85" s="61"/>
      <c r="D85" s="56"/>
      <c r="E85" s="72"/>
      <c r="F85" s="56"/>
      <c r="G85" s="56"/>
    </row>
    <row r="86" spans="2:7" ht="16.2" x14ac:dyDescent="0.3">
      <c r="B86" s="56"/>
      <c r="C86" s="61"/>
      <c r="D86" s="56"/>
      <c r="E86" s="72"/>
      <c r="F86" s="56"/>
      <c r="G86" s="56"/>
    </row>
    <row r="87" spans="2:7" ht="16.2" x14ac:dyDescent="0.3">
      <c r="B87" s="56"/>
      <c r="C87" s="61"/>
      <c r="D87" s="56"/>
      <c r="E87" s="72"/>
      <c r="F87" s="56"/>
      <c r="G87" s="56"/>
    </row>
    <row r="88" spans="2:7" ht="16.2" x14ac:dyDescent="0.3">
      <c r="B88" s="56"/>
      <c r="C88" s="61"/>
      <c r="D88" s="56"/>
      <c r="E88" s="72"/>
      <c r="F88" s="56"/>
      <c r="G88" s="56"/>
    </row>
    <row r="89" spans="2:7" s="56" customFormat="1" ht="16.2" x14ac:dyDescent="0.3">
      <c r="B89" s="59"/>
      <c r="C89" s="59"/>
      <c r="D89" s="70"/>
      <c r="E89" s="71"/>
      <c r="F89" s="70"/>
      <c r="G89" s="70"/>
    </row>
    <row r="90" spans="2:7" ht="16.2" x14ac:dyDescent="0.3">
      <c r="B90" s="56" t="s">
        <v>43</v>
      </c>
      <c r="C90" s="61"/>
      <c r="D90" s="56"/>
      <c r="E90" s="58"/>
      <c r="F90" s="56"/>
      <c r="G90" s="56"/>
    </row>
    <row r="91" spans="2:7" ht="16.2" x14ac:dyDescent="0.3">
      <c r="B91" s="56" t="s">
        <v>43</v>
      </c>
      <c r="C91" s="61"/>
      <c r="D91" s="56"/>
      <c r="E91" s="58"/>
      <c r="F91" s="56"/>
      <c r="G91" s="56"/>
    </row>
    <row r="92" spans="2:7" ht="16.2" x14ac:dyDescent="0.3">
      <c r="B92" s="56" t="s">
        <v>43</v>
      </c>
      <c r="C92" s="61"/>
      <c r="D92" s="56"/>
      <c r="E92" s="58"/>
      <c r="F92" s="56"/>
      <c r="G92" s="56"/>
    </row>
    <row r="93" spans="2:7" ht="16.2" x14ac:dyDescent="0.3">
      <c r="B93" s="56" t="s">
        <v>43</v>
      </c>
      <c r="C93" s="58"/>
      <c r="D93" s="56"/>
      <c r="E93" s="58"/>
      <c r="F93" s="56"/>
      <c r="G93" s="56"/>
    </row>
    <row r="94" spans="2:7" ht="16.2" x14ac:dyDescent="0.3">
      <c r="C94" s="41"/>
      <c r="D94" s="41"/>
      <c r="E94" s="41"/>
      <c r="F94" s="41"/>
    </row>
    <row r="95" spans="2:7" ht="16.2" x14ac:dyDescent="0.3"/>
    <row r="103" ht="16.2" x14ac:dyDescent="0.3"/>
    <row r="104" ht="16.2" x14ac:dyDescent="0.3"/>
    <row r="105" ht="16.2" x14ac:dyDescent="0.3"/>
    <row r="106" ht="16.2" x14ac:dyDescent="0.3"/>
    <row r="107" ht="16.2" x14ac:dyDescent="0.3"/>
    <row r="108" ht="16.2" x14ac:dyDescent="0.3"/>
    <row r="109" ht="16.2" x14ac:dyDescent="0.3"/>
    <row r="110" ht="16.2" x14ac:dyDescent="0.3"/>
    <row r="111" ht="16.2" x14ac:dyDescent="0.3"/>
    <row r="112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>
      <formula1>444</formula1>
      <formula2>445</formula2>
    </dataValidation>
    <dataValidation allowBlank="1" showInputMessage="1" showErrorMessage="1" errorTitle="Veuillez ne pas modifier" error="Veuillez ne pas modifier ces cellules" sqref="C52:E52"/>
    <dataValidation type="whole" allowBlank="1" showInputMessage="1" showErrorMessage="1" errorTitle="Veuillez ne pas modifier" error="Veuillez ne pas modifier ces cellules" sqref="C11">
      <formula1>4</formula1>
      <formula2>5</formula2>
    </dataValidation>
  </dataValidations>
  <hyperlinks>
    <hyperlink ref="C49:G49" r:id="rId1" display="Give us your feedback or report a conflict in the data! Write to us at  data@eiti.org"/>
    <hyperlink ref="G49" r:id="rId2" display="Give us your feedback or report a conflict in the data! Write to us at  data@eiti.org"/>
    <hyperlink ref="E49:F49" r:id="rId3" display="Give us your feedback or report a conflict in the data! Write to us at  data@eiti.org"/>
    <hyperlink ref="F49" r:id="rId4" display="Give us your feedback or report a conflict in the data! Write to us at  data@eiti.org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/>
    <hyperlink ref="E33" r:id="rId6"/>
    <hyperlink ref="C46:G46" r:id="rId7" display="Pour plus d’information sur l’ITIE, visitez notre site Internet  https://eiti.org"/>
    <hyperlink ref="C47:G47" r:id="rId8" display="Vous voulez en savoir plus sur votre pays ? Vérifiez si votre pays met en œuvre la Norme ITIE en visitant https://eiti.org/countries"/>
    <hyperlink ref="C48:G48" r:id="rId9" display="Pour la version la plus récente des modèles de données résumées, consultez https://eiti.org/fr/document/modele-donnees-resumees-itie"/>
    <hyperlink ref="C19:E19" r:id="rId10" display="3. Prière de soumettre cette fiche de données en même temps que le Rapport ITIE. L’envoyer au Secrétariat international à : data@eiti.org. 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26"/>
  <sheetViews>
    <sheetView showGridLines="0" topLeftCell="A7" zoomScale="85" zoomScaleNormal="85" workbookViewId="0">
      <selection activeCell="G7" sqref="G7"/>
    </sheetView>
  </sheetViews>
  <sheetFormatPr baseColWidth="10" defaultColWidth="4" defaultRowHeight="24" customHeight="1" x14ac:dyDescent="0.3"/>
  <cols>
    <col min="1" max="1" width="4" style="12"/>
    <col min="2" max="2" width="4" style="12" hidden="1" customWidth="1"/>
    <col min="3" max="3" width="84.109375" style="12" customWidth="1"/>
    <col min="4" max="4" width="2.88671875" style="12" customWidth="1"/>
    <col min="5" max="5" width="57.33203125" style="12" customWidth="1"/>
    <col min="6" max="6" width="2.88671875" style="12" customWidth="1"/>
    <col min="7" max="7" width="58.44140625" style="12" customWidth="1"/>
    <col min="8" max="10" width="4" style="12"/>
    <col min="11" max="11" width="9.554687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3"/>
    <row r="2" spans="3:9" ht="16.2" hidden="1" x14ac:dyDescent="0.3"/>
    <row r="3" spans="3:9" ht="16.2" hidden="1" x14ac:dyDescent="0.3">
      <c r="E3" s="13"/>
      <c r="G3" s="13" t="s">
        <v>44</v>
      </c>
    </row>
    <row r="4" spans="3:9" ht="16.2" hidden="1" x14ac:dyDescent="0.3">
      <c r="E4" s="13"/>
      <c r="G4" s="13">
        <f>Introduction!G4</f>
        <v>46037</v>
      </c>
    </row>
    <row r="5" spans="3:9" ht="16.2" hidden="1" x14ac:dyDescent="0.3"/>
    <row r="6" spans="3:9" ht="16.2" hidden="1" x14ac:dyDescent="0.3"/>
    <row r="7" spans="3:9" ht="16.2" x14ac:dyDescent="0.3"/>
    <row r="8" spans="3:9" ht="16.2" x14ac:dyDescent="0.3">
      <c r="C8" s="15" t="s">
        <v>45</v>
      </c>
      <c r="D8" s="15"/>
      <c r="E8" s="15"/>
      <c r="F8" s="15"/>
      <c r="G8" s="15"/>
    </row>
    <row r="9" spans="3:9" ht="19.5" customHeight="1" x14ac:dyDescent="0.3">
      <c r="C9" s="73" t="s">
        <v>46</v>
      </c>
      <c r="D9" s="74"/>
      <c r="E9" s="74"/>
      <c r="F9" s="74"/>
      <c r="G9" s="73"/>
    </row>
    <row r="10" spans="3:9" ht="30.6" customHeight="1" x14ac:dyDescent="0.3">
      <c r="C10" s="362" t="s">
        <v>47</v>
      </c>
      <c r="D10" s="362"/>
      <c r="E10" s="362"/>
      <c r="F10" s="75"/>
      <c r="G10" s="364"/>
    </row>
    <row r="11" spans="3:9" ht="31.5" customHeight="1" x14ac:dyDescent="0.3">
      <c r="C11" s="363" t="s">
        <v>48</v>
      </c>
      <c r="D11" s="363"/>
      <c r="E11" s="363"/>
      <c r="F11" s="75"/>
      <c r="G11" s="364"/>
    </row>
    <row r="12" spans="3:9" ht="14.4" customHeight="1" x14ac:dyDescent="0.3">
      <c r="C12" s="363" t="s">
        <v>49</v>
      </c>
      <c r="D12" s="363"/>
      <c r="E12" s="363"/>
      <c r="F12" s="363"/>
      <c r="G12" s="364"/>
    </row>
    <row r="13" spans="3:9" ht="14.1" customHeight="1" x14ac:dyDescent="0.35">
      <c r="C13" s="76" t="s">
        <v>50</v>
      </c>
      <c r="D13" s="76"/>
      <c r="E13" s="76"/>
      <c r="F13" s="76"/>
      <c r="G13" s="364"/>
      <c r="H13" s="77"/>
      <c r="I13" s="77"/>
    </row>
    <row r="14" spans="3:9" ht="16.2" x14ac:dyDescent="0.3">
      <c r="D14" s="78"/>
      <c r="E14" s="78"/>
    </row>
    <row r="15" spans="3:9" ht="32.4" x14ac:dyDescent="0.3">
      <c r="C15" s="243" t="s">
        <v>19</v>
      </c>
      <c r="D15" s="33"/>
      <c r="E15" s="37" t="s">
        <v>51</v>
      </c>
      <c r="F15" s="33"/>
      <c r="G15" s="79" t="s">
        <v>21</v>
      </c>
    </row>
    <row r="16" spans="3:9" ht="16.2" x14ac:dyDescent="0.3">
      <c r="D16" s="78"/>
      <c r="E16" s="78"/>
    </row>
    <row r="17" spans="1:7" ht="24.6" thickBot="1" x14ac:dyDescent="0.35">
      <c r="B17" s="80"/>
      <c r="C17" s="81" t="s">
        <v>52</v>
      </c>
      <c r="D17" s="82"/>
      <c r="E17" s="83"/>
      <c r="F17" s="82"/>
      <c r="G17" s="82"/>
    </row>
    <row r="18" spans="1:7" ht="16.8" thickBot="1" x14ac:dyDescent="0.35">
      <c r="A18" s="84"/>
      <c r="B18" s="84"/>
      <c r="C18" s="85" t="s">
        <v>53</v>
      </c>
      <c r="D18" s="86"/>
      <c r="E18" s="87" t="s">
        <v>54</v>
      </c>
      <c r="F18" s="86"/>
      <c r="G18" s="88" t="s">
        <v>55</v>
      </c>
    </row>
    <row r="19" spans="1:7" ht="16.8" thickBot="1" x14ac:dyDescent="0.35">
      <c r="B19" s="89"/>
      <c r="C19" s="90" t="s">
        <v>39</v>
      </c>
      <c r="D19" s="82"/>
      <c r="E19" s="91"/>
      <c r="F19" s="82"/>
      <c r="G19" s="91"/>
    </row>
    <row r="20" spans="1:7" ht="16.2" x14ac:dyDescent="0.3">
      <c r="A20" s="56"/>
      <c r="B20" s="56" t="s">
        <v>39</v>
      </c>
      <c r="C20" s="92" t="s">
        <v>56</v>
      </c>
      <c r="D20" s="56"/>
      <c r="E20" s="244" t="s">
        <v>57</v>
      </c>
      <c r="F20" s="56"/>
      <c r="G20" s="93"/>
    </row>
    <row r="21" spans="1:7" ht="16.2" x14ac:dyDescent="0.3">
      <c r="A21" s="56"/>
      <c r="B21" s="56" t="s">
        <v>39</v>
      </c>
      <c r="C21" s="94" t="s">
        <v>58</v>
      </c>
      <c r="D21" s="56"/>
      <c r="E21" s="95" t="str">
        <f>IFERROR(VLOOKUP($E$20,Table1_Country_codes_and_currencies[],3,FALSE),"")</f>
        <v>CAF</v>
      </c>
      <c r="F21" s="56"/>
      <c r="G21" s="93"/>
    </row>
    <row r="22" spans="1:7" ht="16.2" x14ac:dyDescent="0.3">
      <c r="B22" s="56" t="s">
        <v>39</v>
      </c>
      <c r="C22" s="94" t="s">
        <v>59</v>
      </c>
      <c r="D22" s="56"/>
      <c r="E22" s="95" t="str">
        <f>IFERROR(VLOOKUP($E$20,Table1_Country_codes_and_currencies[],7,FALSE),"")</f>
        <v>Franc CFA d’Afrique centrale</v>
      </c>
      <c r="F22" s="56"/>
      <c r="G22" s="93"/>
    </row>
    <row r="23" spans="1:7" ht="16.8" thickBot="1" x14ac:dyDescent="0.35">
      <c r="B23" s="56" t="s">
        <v>39</v>
      </c>
      <c r="C23" s="96" t="s">
        <v>60</v>
      </c>
      <c r="D23" s="97"/>
      <c r="E23" s="98" t="str">
        <f>IFERROR(VLOOKUP($E$20,Table1_Country_codes_and_currencies[],5,FALSE),"")</f>
        <v>XAF</v>
      </c>
      <c r="F23" s="97"/>
      <c r="G23" s="99"/>
    </row>
    <row r="24" spans="1:7" ht="16.8" thickBot="1" x14ac:dyDescent="0.35">
      <c r="B24" s="89"/>
      <c r="C24" s="90" t="s">
        <v>40</v>
      </c>
      <c r="D24" s="82"/>
      <c r="E24" s="91"/>
      <c r="F24" s="82"/>
      <c r="G24" s="91"/>
    </row>
    <row r="25" spans="1:7" ht="16.2" x14ac:dyDescent="0.3">
      <c r="A25" s="56"/>
      <c r="B25" s="56" t="s">
        <v>40</v>
      </c>
      <c r="C25" s="92" t="s">
        <v>61</v>
      </c>
      <c r="D25" s="56"/>
      <c r="E25" s="245">
        <v>44927</v>
      </c>
      <c r="F25" s="56"/>
      <c r="G25" s="93"/>
    </row>
    <row r="26" spans="1:7" ht="16.8" thickBot="1" x14ac:dyDescent="0.35">
      <c r="A26" s="56"/>
      <c r="B26" s="56" t="s">
        <v>40</v>
      </c>
      <c r="C26" s="100" t="s">
        <v>62</v>
      </c>
      <c r="D26" s="97"/>
      <c r="E26" s="245">
        <v>45291</v>
      </c>
      <c r="F26" s="97"/>
      <c r="G26" s="99"/>
    </row>
    <row r="27" spans="1:7" ht="16.8" thickBot="1" x14ac:dyDescent="0.35">
      <c r="B27" s="89"/>
      <c r="C27" s="90" t="s">
        <v>41</v>
      </c>
      <c r="D27" s="82"/>
      <c r="E27" s="101"/>
      <c r="F27" s="82"/>
      <c r="G27" s="91"/>
    </row>
    <row r="28" spans="1:7" ht="16.2" x14ac:dyDescent="0.3">
      <c r="B28" s="56" t="s">
        <v>41</v>
      </c>
      <c r="C28" s="102" t="s">
        <v>63</v>
      </c>
      <c r="D28" s="56"/>
      <c r="E28" s="244" t="s">
        <v>64</v>
      </c>
      <c r="F28" s="56"/>
      <c r="G28" s="93"/>
    </row>
    <row r="29" spans="1:7" ht="16.2" x14ac:dyDescent="0.3">
      <c r="A29" s="56"/>
      <c r="B29" s="56" t="s">
        <v>41</v>
      </c>
      <c r="C29" s="92" t="s">
        <v>65</v>
      </c>
      <c r="D29" s="56"/>
      <c r="E29" s="246" t="s">
        <v>66</v>
      </c>
      <c r="F29" s="56"/>
      <c r="G29" s="93"/>
    </row>
    <row r="30" spans="1:7" ht="16.2" x14ac:dyDescent="0.3">
      <c r="B30" s="56" t="s">
        <v>41</v>
      </c>
      <c r="C30" s="92" t="s">
        <v>67</v>
      </c>
      <c r="D30" s="56"/>
      <c r="E30" s="247">
        <v>46006</v>
      </c>
      <c r="F30" s="56"/>
      <c r="G30" s="93"/>
    </row>
    <row r="31" spans="1:7" ht="16.2" x14ac:dyDescent="0.3">
      <c r="A31" s="56"/>
      <c r="B31" s="56" t="s">
        <v>41</v>
      </c>
      <c r="C31" s="92" t="s">
        <v>68</v>
      </c>
      <c r="D31" s="56"/>
      <c r="E31" s="248" t="s">
        <v>2576</v>
      </c>
      <c r="F31" s="56"/>
      <c r="G31" s="328" t="s">
        <v>2576</v>
      </c>
    </row>
    <row r="32" spans="1:7" ht="32.4" x14ac:dyDescent="0.3">
      <c r="B32" s="56" t="s">
        <v>41</v>
      </c>
      <c r="C32" s="103" t="s">
        <v>69</v>
      </c>
      <c r="D32" s="104"/>
      <c r="E32" s="246" t="s">
        <v>70</v>
      </c>
      <c r="F32" s="104"/>
      <c r="G32" s="105"/>
    </row>
    <row r="33" spans="1:9" ht="16.2" x14ac:dyDescent="0.3">
      <c r="B33" s="56" t="s">
        <v>41</v>
      </c>
      <c r="C33" s="92" t="s">
        <v>71</v>
      </c>
      <c r="D33" s="56"/>
      <c r="E33" s="247" t="str">
        <f>IF(OR($E$32=Listes!$I$4,$E$32=Listes!$I$5),"&lt;Date sous ce format: AAAA-MM-JJ&gt;","")</f>
        <v/>
      </c>
      <c r="F33" s="56"/>
      <c r="G33" s="106"/>
    </row>
    <row r="34" spans="1:9" ht="16.2" x14ac:dyDescent="0.3">
      <c r="A34" s="56"/>
      <c r="B34" s="56" t="s">
        <v>41</v>
      </c>
      <c r="C34" s="92" t="s">
        <v>72</v>
      </c>
      <c r="D34" s="56"/>
      <c r="E34" s="248" t="str">
        <f>IF(OR($E$32=Listes!$I$4,$E$32=Listes!$I$5),"&lt;URL&gt;","")</f>
        <v/>
      </c>
      <c r="F34" s="56"/>
      <c r="G34" s="106"/>
    </row>
    <row r="35" spans="1:9" ht="16.2" x14ac:dyDescent="0.3">
      <c r="B35" s="56" t="s">
        <v>41</v>
      </c>
      <c r="C35" s="103" t="s">
        <v>73</v>
      </c>
      <c r="D35" s="104"/>
      <c r="E35" s="246" t="s">
        <v>64</v>
      </c>
      <c r="F35" s="107"/>
      <c r="G35" s="108"/>
    </row>
    <row r="36" spans="1:9" ht="16.2" x14ac:dyDescent="0.3">
      <c r="A36" s="56"/>
      <c r="B36" s="56" t="s">
        <v>41</v>
      </c>
      <c r="C36" s="92" t="s">
        <v>75</v>
      </c>
      <c r="D36" s="56"/>
      <c r="E36" s="247">
        <v>45980</v>
      </c>
      <c r="F36" s="56"/>
      <c r="G36" s="93"/>
    </row>
    <row r="37" spans="1:9" ht="16.8" thickBot="1" x14ac:dyDescent="0.35">
      <c r="A37" s="56"/>
      <c r="B37" s="56" t="s">
        <v>41</v>
      </c>
      <c r="C37" s="92" t="s">
        <v>76</v>
      </c>
      <c r="D37" s="109"/>
      <c r="E37" s="308" t="s">
        <v>128</v>
      </c>
      <c r="F37" s="97"/>
      <c r="G37" s="110"/>
      <c r="H37" s="111"/>
      <c r="I37" s="111"/>
    </row>
    <row r="38" spans="1:9" ht="15.9" customHeight="1" thickBot="1" x14ac:dyDescent="0.35">
      <c r="C38" s="276" t="s">
        <v>77</v>
      </c>
      <c r="D38" s="112"/>
      <c r="E38" s="58"/>
      <c r="F38" s="113"/>
      <c r="G38" s="64"/>
      <c r="H38" s="111"/>
      <c r="I38" s="111"/>
    </row>
    <row r="39" spans="1:9" ht="16.2" x14ac:dyDescent="0.3">
      <c r="A39" s="56"/>
      <c r="B39" s="59"/>
      <c r="C39" s="114" t="s">
        <v>78</v>
      </c>
      <c r="D39" s="115"/>
      <c r="E39" s="249" t="s">
        <v>130</v>
      </c>
      <c r="F39" s="111"/>
      <c r="G39" s="116"/>
      <c r="H39" s="111"/>
      <c r="I39" s="111"/>
    </row>
    <row r="40" spans="1:9" ht="43.8" thickBot="1" x14ac:dyDescent="0.35">
      <c r="B40" s="56" t="s">
        <v>42</v>
      </c>
      <c r="C40" s="117" t="s">
        <v>79</v>
      </c>
      <c r="D40" s="118"/>
      <c r="E40" s="308" t="s">
        <v>2361</v>
      </c>
      <c r="F40" s="119"/>
      <c r="G40" s="120"/>
      <c r="H40" s="111"/>
      <c r="I40" s="111"/>
    </row>
    <row r="41" spans="1:9" ht="18" customHeight="1" thickBot="1" x14ac:dyDescent="0.35">
      <c r="A41" s="56"/>
      <c r="B41" s="56" t="s">
        <v>42</v>
      </c>
      <c r="C41" s="90" t="s">
        <v>42</v>
      </c>
      <c r="D41" s="82"/>
      <c r="E41" s="121"/>
      <c r="F41" s="82"/>
      <c r="G41" s="121"/>
    </row>
    <row r="42" spans="1:9" ht="15.6" customHeight="1" x14ac:dyDescent="0.3">
      <c r="B42" s="56" t="s">
        <v>42</v>
      </c>
      <c r="C42" s="94" t="s">
        <v>80</v>
      </c>
      <c r="D42" s="56"/>
      <c r="E42" s="95"/>
      <c r="F42" s="56"/>
      <c r="G42" s="56"/>
    </row>
    <row r="43" spans="1:9" ht="16.5" customHeight="1" x14ac:dyDescent="0.3">
      <c r="A43" s="56"/>
      <c r="B43" s="56" t="s">
        <v>42</v>
      </c>
      <c r="C43" s="122" t="s">
        <v>81</v>
      </c>
      <c r="D43" s="56"/>
      <c r="E43" s="246" t="s">
        <v>64</v>
      </c>
      <c r="F43" s="56"/>
      <c r="G43" s="106"/>
      <c r="H43" s="111"/>
      <c r="I43" s="111"/>
    </row>
    <row r="44" spans="1:9" ht="16.5" customHeight="1" x14ac:dyDescent="0.3">
      <c r="A44" s="56"/>
      <c r="B44" s="56" t="s">
        <v>42</v>
      </c>
      <c r="C44" s="122" t="s">
        <v>82</v>
      </c>
      <c r="D44" s="56"/>
      <c r="E44" s="246" t="s">
        <v>70</v>
      </c>
      <c r="F44" s="56"/>
      <c r="G44" s="106"/>
      <c r="H44" s="111"/>
      <c r="I44" s="111"/>
    </row>
    <row r="45" spans="1:9" ht="15.6" customHeight="1" x14ac:dyDescent="0.3">
      <c r="B45" s="56" t="s">
        <v>42</v>
      </c>
      <c r="C45" s="122" t="s">
        <v>83</v>
      </c>
      <c r="D45" s="56"/>
      <c r="E45" s="246" t="s">
        <v>64</v>
      </c>
      <c r="F45" s="56"/>
      <c r="G45" s="106"/>
      <c r="H45" s="111"/>
      <c r="I45" s="111"/>
    </row>
    <row r="46" spans="1:9" ht="18" customHeight="1" x14ac:dyDescent="0.3">
      <c r="B46" s="56" t="s">
        <v>42</v>
      </c>
      <c r="C46" s="122" t="s">
        <v>84</v>
      </c>
      <c r="D46" s="56"/>
      <c r="E46" s="246" t="s">
        <v>64</v>
      </c>
      <c r="F46" s="56"/>
      <c r="G46" s="106"/>
    </row>
    <row r="47" spans="1:9" ht="16.2" x14ac:dyDescent="0.3">
      <c r="B47" s="56" t="s">
        <v>42</v>
      </c>
      <c r="C47" s="123" t="s">
        <v>85</v>
      </c>
      <c r="D47" s="56"/>
      <c r="E47" s="246" t="s">
        <v>86</v>
      </c>
      <c r="F47" s="56"/>
      <c r="G47" s="106"/>
    </row>
    <row r="48" spans="1:9" ht="16.2" x14ac:dyDescent="0.3">
      <c r="B48" s="56" t="s">
        <v>42</v>
      </c>
      <c r="C48" s="122" t="s">
        <v>87</v>
      </c>
      <c r="D48" s="56"/>
      <c r="E48" s="246">
        <v>10</v>
      </c>
      <c r="F48" s="56"/>
      <c r="G48" s="106"/>
      <c r="H48" s="111"/>
      <c r="I48" s="111"/>
    </row>
    <row r="49" spans="1:15" ht="16.2" x14ac:dyDescent="0.3">
      <c r="B49" s="56" t="s">
        <v>42</v>
      </c>
      <c r="C49" s="122" t="s">
        <v>88</v>
      </c>
      <c r="D49" s="124"/>
      <c r="E49" s="246">
        <v>31</v>
      </c>
      <c r="F49" s="56"/>
      <c r="G49" s="125"/>
      <c r="H49" s="111"/>
      <c r="I49" s="111"/>
    </row>
    <row r="50" spans="1:15" ht="16.2" x14ac:dyDescent="0.3">
      <c r="B50" s="56" t="s">
        <v>42</v>
      </c>
      <c r="C50" s="126" t="s">
        <v>89</v>
      </c>
      <c r="D50" s="56"/>
      <c r="E50" s="250" t="s">
        <v>90</v>
      </c>
      <c r="F50" s="104"/>
      <c r="G50" s="106"/>
      <c r="H50" s="111"/>
      <c r="I50" s="111"/>
    </row>
    <row r="51" spans="1:15" ht="16.2" x14ac:dyDescent="0.3">
      <c r="B51" s="56" t="s">
        <v>42</v>
      </c>
      <c r="C51" s="127" t="s">
        <v>91</v>
      </c>
      <c r="D51" s="56"/>
      <c r="E51" s="251">
        <v>604.32600000000002</v>
      </c>
      <c r="F51" s="56"/>
      <c r="G51" s="106"/>
      <c r="H51" s="111"/>
      <c r="I51" s="111"/>
    </row>
    <row r="52" spans="1:15" ht="40.5" customHeight="1" x14ac:dyDescent="0.3">
      <c r="B52" s="56" t="s">
        <v>42</v>
      </c>
      <c r="C52" s="128" t="s">
        <v>92</v>
      </c>
      <c r="D52" s="129"/>
      <c r="E52" s="314" t="s">
        <v>2375</v>
      </c>
      <c r="F52" s="129"/>
      <c r="G52" s="106"/>
      <c r="H52" s="111"/>
      <c r="I52" s="111"/>
    </row>
    <row r="53" spans="1:15" s="84" customFormat="1" ht="25.5" customHeight="1" x14ac:dyDescent="0.3">
      <c r="A53" s="12"/>
      <c r="B53" s="56" t="s">
        <v>42</v>
      </c>
      <c r="C53" s="130" t="s">
        <v>93</v>
      </c>
      <c r="D53" s="56"/>
      <c r="E53" s="131"/>
      <c r="F53" s="56"/>
      <c r="G53" s="105"/>
      <c r="H53" s="12"/>
      <c r="I53" s="12"/>
    </row>
    <row r="54" spans="1:15" ht="15.6" customHeight="1" x14ac:dyDescent="0.3">
      <c r="B54" s="56" t="s">
        <v>42</v>
      </c>
      <c r="C54" s="122" t="s">
        <v>94</v>
      </c>
      <c r="D54" s="56"/>
      <c r="E54" s="246" t="s">
        <v>64</v>
      </c>
      <c r="F54" s="56"/>
      <c r="G54" s="106"/>
    </row>
    <row r="55" spans="1:15" s="56" customFormat="1" ht="16.2" x14ac:dyDescent="0.3">
      <c r="A55" s="12"/>
      <c r="C55" s="122" t="s">
        <v>95</v>
      </c>
      <c r="E55" s="246" t="s">
        <v>64</v>
      </c>
      <c r="G55" s="106"/>
      <c r="H55" s="12"/>
      <c r="I55" s="12"/>
    </row>
    <row r="56" spans="1:15" s="56" customFormat="1" ht="15.6" customHeight="1" x14ac:dyDescent="0.3">
      <c r="A56" s="12"/>
      <c r="C56" s="122" t="s">
        <v>96</v>
      </c>
      <c r="E56" s="246" t="s">
        <v>64</v>
      </c>
      <c r="G56" s="106"/>
      <c r="H56" s="84"/>
      <c r="I56" s="84"/>
    </row>
    <row r="57" spans="1:15" ht="16.8" thickBot="1" x14ac:dyDescent="0.35">
      <c r="B57" s="56"/>
      <c r="C57" s="132" t="s">
        <v>97</v>
      </c>
      <c r="D57" s="97"/>
      <c r="E57" s="246" t="s">
        <v>451</v>
      </c>
      <c r="F57" s="97"/>
      <c r="G57" s="133"/>
    </row>
    <row r="58" spans="1:15" ht="16.8" thickBot="1" x14ac:dyDescent="0.35">
      <c r="B58" s="56"/>
      <c r="C58" s="134" t="s">
        <v>98</v>
      </c>
      <c r="D58" s="135"/>
      <c r="E58" s="136">
        <f>SUM(E59:E62)</f>
        <v>1</v>
      </c>
      <c r="F58" s="135"/>
      <c r="G58" s="135"/>
      <c r="H58" s="56"/>
      <c r="I58" s="56"/>
    </row>
    <row r="59" spans="1:15" ht="16.2" x14ac:dyDescent="0.3">
      <c r="B59" s="56"/>
      <c r="C59" s="92" t="s">
        <v>99</v>
      </c>
      <c r="D59" s="56"/>
      <c r="E59" s="137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6.3492063492063489E-2</v>
      </c>
      <c r="F59" s="56"/>
      <c r="G59" s="138" t="s">
        <v>100</v>
      </c>
      <c r="H59" s="56"/>
      <c r="I59" s="56"/>
      <c r="K59" s="139"/>
    </row>
    <row r="60" spans="1:15" s="56" customFormat="1" ht="16.2" x14ac:dyDescent="0.3">
      <c r="B60" s="89"/>
      <c r="C60" s="92" t="s">
        <v>101</v>
      </c>
      <c r="E60" s="137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0.5714285714285714</v>
      </c>
      <c r="G60" s="138" t="s">
        <v>100</v>
      </c>
      <c r="H60" s="12"/>
      <c r="I60" s="12"/>
      <c r="K60" s="139"/>
    </row>
    <row r="61" spans="1:15" s="56" customFormat="1" ht="16.2" x14ac:dyDescent="0.3">
      <c r="A61" s="12"/>
      <c r="B61" s="56" t="s">
        <v>43</v>
      </c>
      <c r="C61" s="92" t="s">
        <v>102</v>
      </c>
      <c r="E61" s="137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0.15873015873015872</v>
      </c>
      <c r="G61" s="138" t="s">
        <v>100</v>
      </c>
      <c r="H61" s="12"/>
      <c r="I61" s="12"/>
      <c r="K61" s="139"/>
    </row>
    <row r="62" spans="1:15" ht="15" customHeight="1" thickBot="1" x14ac:dyDescent="0.35">
      <c r="B62" s="56" t="s">
        <v>43</v>
      </c>
      <c r="C62" s="92" t="s">
        <v>103</v>
      </c>
      <c r="D62" s="56"/>
      <c r="E62" s="137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0.20634920634920634</v>
      </c>
      <c r="F62" s="56"/>
      <c r="G62" s="138" t="s">
        <v>100</v>
      </c>
      <c r="K62" s="139"/>
    </row>
    <row r="63" spans="1:15" ht="16.8" thickBot="1" x14ac:dyDescent="0.35">
      <c r="B63" s="56" t="s">
        <v>43</v>
      </c>
      <c r="C63" s="140" t="s">
        <v>104</v>
      </c>
      <c r="D63" s="141"/>
      <c r="E63" s="142"/>
      <c r="F63" s="141"/>
      <c r="G63" s="141"/>
      <c r="H63" s="56"/>
      <c r="I63" s="56"/>
      <c r="O63" s="56"/>
    </row>
    <row r="64" spans="1:15" s="56" customFormat="1" ht="16.2" x14ac:dyDescent="0.3">
      <c r="A64" s="12"/>
      <c r="B64" s="56" t="s">
        <v>43</v>
      </c>
      <c r="C64" s="92" t="s">
        <v>105</v>
      </c>
      <c r="E64" s="244" t="s">
        <v>2362</v>
      </c>
      <c r="G64" s="93"/>
    </row>
    <row r="65" spans="1:9" ht="16.2" x14ac:dyDescent="0.3">
      <c r="C65" s="92" t="s">
        <v>106</v>
      </c>
      <c r="D65" s="56"/>
      <c r="E65" s="244" t="s">
        <v>66</v>
      </c>
      <c r="F65" s="56"/>
      <c r="G65" s="93"/>
    </row>
    <row r="66" spans="1:9" ht="12.75" customHeight="1" x14ac:dyDescent="0.3">
      <c r="C66" s="92" t="s">
        <v>107</v>
      </c>
      <c r="D66" s="56"/>
      <c r="E66" s="309" t="s">
        <v>2363</v>
      </c>
      <c r="F66" s="56"/>
      <c r="G66" s="93"/>
    </row>
    <row r="67" spans="1:9" ht="18.75" customHeight="1" thickBot="1" x14ac:dyDescent="0.35">
      <c r="C67" s="143"/>
      <c r="D67" s="97"/>
      <c r="E67" s="98"/>
      <c r="F67" s="97"/>
      <c r="G67" s="109"/>
      <c r="H67" s="56"/>
      <c r="I67" s="56"/>
    </row>
    <row r="68" spans="1:9" s="56" customFormat="1" ht="17.25" customHeight="1" x14ac:dyDescent="0.3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4">
      <c r="C69" s="355" t="s">
        <v>33</v>
      </c>
      <c r="D69" s="355"/>
      <c r="E69" s="355"/>
      <c r="F69" s="355"/>
      <c r="G69" s="355"/>
    </row>
    <row r="70" spans="1:9" ht="24" hidden="1" customHeight="1" thickBot="1" x14ac:dyDescent="0.4">
      <c r="C70" s="356" t="s">
        <v>34</v>
      </c>
      <c r="D70" s="356"/>
      <c r="E70" s="356"/>
      <c r="F70" s="356"/>
      <c r="G70" s="356"/>
    </row>
    <row r="71" spans="1:9" ht="19.5" hidden="1" customHeight="1" thickBot="1" x14ac:dyDescent="0.4">
      <c r="C71" s="355" t="s">
        <v>35</v>
      </c>
      <c r="D71" s="355"/>
      <c r="E71" s="355"/>
      <c r="F71" s="355"/>
      <c r="G71" s="355"/>
    </row>
    <row r="72" spans="1:9" ht="18.75" hidden="1" customHeight="1" thickBot="1" x14ac:dyDescent="0.4">
      <c r="C72" s="349" t="s">
        <v>36</v>
      </c>
      <c r="D72" s="349"/>
      <c r="E72" s="349"/>
      <c r="F72" s="349"/>
      <c r="G72" s="349"/>
    </row>
    <row r="73" spans="1:9" ht="16.8" thickBot="1" x14ac:dyDescent="0.35">
      <c r="B73" s="56" t="s">
        <v>42</v>
      </c>
      <c r="C73" s="54"/>
      <c r="D73" s="54"/>
      <c r="E73" s="54"/>
      <c r="F73" s="54"/>
      <c r="G73" s="55"/>
      <c r="H73" s="56"/>
      <c r="I73" s="56"/>
    </row>
    <row r="74" spans="1:9" s="56" customFormat="1" ht="16.2" x14ac:dyDescent="0.3">
      <c r="B74" s="56" t="s">
        <v>42</v>
      </c>
      <c r="C74" s="350" t="s">
        <v>108</v>
      </c>
      <c r="D74" s="350"/>
      <c r="E74" s="350"/>
      <c r="F74" s="12"/>
      <c r="G74" s="12"/>
    </row>
    <row r="75" spans="1:9" s="56" customFormat="1" ht="16.2" x14ac:dyDescent="0.3">
      <c r="B75" s="56" t="s">
        <v>42</v>
      </c>
      <c r="C75" s="351" t="s">
        <v>38</v>
      </c>
      <c r="D75" s="351"/>
      <c r="E75" s="351"/>
      <c r="F75" s="12"/>
      <c r="G75" s="12"/>
    </row>
    <row r="76" spans="1:9" ht="16.2" x14ac:dyDescent="0.3">
      <c r="B76" s="56" t="s">
        <v>42</v>
      </c>
      <c r="C76" s="57"/>
      <c r="D76" s="56"/>
      <c r="E76" s="58"/>
      <c r="F76" s="56"/>
      <c r="G76" s="56"/>
    </row>
    <row r="77" spans="1:9" s="56" customFormat="1" ht="16.2" x14ac:dyDescent="0.3">
      <c r="B77" s="56" t="s">
        <v>42</v>
      </c>
      <c r="C77" s="65"/>
      <c r="E77" s="58"/>
    </row>
    <row r="78" spans="1:9" s="56" customFormat="1" ht="16.2" x14ac:dyDescent="0.3">
      <c r="B78" s="56" t="s">
        <v>42</v>
      </c>
      <c r="C78" s="65"/>
      <c r="E78" s="58"/>
    </row>
    <row r="79" spans="1:9" ht="16.2" x14ac:dyDescent="0.3">
      <c r="B79" s="56" t="s">
        <v>42</v>
      </c>
      <c r="C79" s="65"/>
      <c r="D79" s="56"/>
      <c r="E79" s="58"/>
      <c r="F79" s="56"/>
      <c r="G79" s="56"/>
    </row>
    <row r="80" spans="1:9" ht="16.2" x14ac:dyDescent="0.3">
      <c r="B80" s="56" t="s">
        <v>42</v>
      </c>
      <c r="C80" s="65"/>
      <c r="D80" s="56"/>
      <c r="E80" s="58"/>
      <c r="F80" s="56"/>
      <c r="G80" s="56"/>
      <c r="H80" s="56"/>
      <c r="I80" s="56"/>
    </row>
    <row r="81" spans="2:9" ht="16.2" x14ac:dyDescent="0.3">
      <c r="B81" s="56" t="s">
        <v>42</v>
      </c>
      <c r="C81" s="66"/>
      <c r="D81" s="56"/>
      <c r="E81" s="58"/>
      <c r="F81" s="56"/>
      <c r="G81" s="56"/>
      <c r="H81" s="56"/>
      <c r="I81" s="56"/>
    </row>
    <row r="82" spans="2:9" ht="16.2" x14ac:dyDescent="0.3">
      <c r="B82" s="56" t="s">
        <v>42</v>
      </c>
      <c r="C82" s="65"/>
      <c r="D82" s="56"/>
      <c r="E82" s="58"/>
      <c r="F82" s="56"/>
      <c r="G82" s="56"/>
    </row>
    <row r="83" spans="2:9" ht="16.2" x14ac:dyDescent="0.3">
      <c r="B83" s="56" t="s">
        <v>42</v>
      </c>
      <c r="C83" s="65"/>
      <c r="D83" s="56"/>
      <c r="E83" s="58"/>
      <c r="F83" s="56"/>
      <c r="G83" s="56"/>
    </row>
    <row r="84" spans="2:9" ht="16.2" x14ac:dyDescent="0.3">
      <c r="B84" s="56" t="s">
        <v>42</v>
      </c>
      <c r="C84" s="67"/>
      <c r="D84" s="56"/>
      <c r="E84" s="58"/>
      <c r="F84" s="56"/>
      <c r="G84" s="56"/>
    </row>
    <row r="85" spans="2:9" ht="16.2" x14ac:dyDescent="0.3">
      <c r="B85" s="56" t="s">
        <v>42</v>
      </c>
      <c r="C85" s="65"/>
      <c r="D85" s="56"/>
      <c r="E85" s="68"/>
      <c r="F85" s="56"/>
      <c r="G85" s="56"/>
    </row>
    <row r="86" spans="2:9" ht="16.2" x14ac:dyDescent="0.3">
      <c r="B86" s="56" t="s">
        <v>42</v>
      </c>
      <c r="C86" s="69"/>
      <c r="D86" s="56"/>
      <c r="E86" s="58"/>
      <c r="F86" s="56"/>
      <c r="G86" s="56"/>
    </row>
    <row r="87" spans="2:9" ht="16.2" x14ac:dyDescent="0.3">
      <c r="B87" s="56" t="s">
        <v>42</v>
      </c>
      <c r="C87" s="65"/>
      <c r="D87" s="56"/>
      <c r="E87" s="58"/>
      <c r="F87" s="56"/>
      <c r="G87" s="56"/>
    </row>
    <row r="88" spans="2:9" ht="16.2" x14ac:dyDescent="0.3">
      <c r="B88" s="56"/>
      <c r="C88" s="65"/>
      <c r="D88" s="56"/>
      <c r="E88" s="58"/>
      <c r="F88" s="56"/>
      <c r="G88" s="56"/>
    </row>
    <row r="89" spans="2:9" ht="16.2" x14ac:dyDescent="0.3">
      <c r="B89" s="56"/>
      <c r="C89" s="65"/>
      <c r="D89" s="56"/>
      <c r="E89" s="58"/>
      <c r="F89" s="56"/>
      <c r="G89" s="56"/>
    </row>
    <row r="90" spans="2:9" ht="16.2" x14ac:dyDescent="0.3">
      <c r="B90" s="56"/>
      <c r="C90" s="65"/>
      <c r="D90" s="56"/>
      <c r="E90" s="58"/>
      <c r="F90" s="56"/>
      <c r="G90" s="56"/>
    </row>
    <row r="91" spans="2:9" ht="16.2" x14ac:dyDescent="0.3">
      <c r="B91" s="56"/>
      <c r="C91" s="59"/>
      <c r="D91" s="70"/>
      <c r="E91" s="71"/>
      <c r="F91" s="70"/>
      <c r="G91" s="70"/>
    </row>
    <row r="92" spans="2:9" ht="16.2" x14ac:dyDescent="0.3">
      <c r="B92" s="56"/>
      <c r="C92" s="61"/>
      <c r="D92" s="56"/>
      <c r="E92" s="72"/>
      <c r="F92" s="56"/>
      <c r="G92" s="56"/>
    </row>
    <row r="93" spans="2:9" s="56" customFormat="1" ht="16.2" x14ac:dyDescent="0.3">
      <c r="B93" s="59"/>
      <c r="C93" s="61"/>
      <c r="E93" s="72"/>
      <c r="H93" s="12"/>
      <c r="I93" s="12"/>
    </row>
    <row r="94" spans="2:9" ht="16.2" x14ac:dyDescent="0.3">
      <c r="B94" s="56" t="s">
        <v>43</v>
      </c>
      <c r="C94" s="61"/>
      <c r="D94" s="56"/>
      <c r="E94" s="72"/>
      <c r="F94" s="56"/>
      <c r="G94" s="56"/>
    </row>
    <row r="95" spans="2:9" ht="16.2" x14ac:dyDescent="0.3">
      <c r="B95" s="56" t="s">
        <v>43</v>
      </c>
      <c r="C95" s="61"/>
      <c r="D95" s="56"/>
      <c r="E95" s="72"/>
      <c r="F95" s="56"/>
      <c r="G95" s="56"/>
    </row>
    <row r="96" spans="2:9" ht="16.2" x14ac:dyDescent="0.3">
      <c r="B96" s="56" t="s">
        <v>43</v>
      </c>
      <c r="C96" s="59"/>
      <c r="D96" s="70"/>
      <c r="E96" s="71"/>
      <c r="F96" s="70"/>
      <c r="G96" s="70"/>
      <c r="H96" s="56"/>
      <c r="I96" s="56"/>
    </row>
    <row r="97" spans="2:7" ht="16.2" x14ac:dyDescent="0.3">
      <c r="B97" s="56" t="s">
        <v>43</v>
      </c>
      <c r="C97" s="61"/>
      <c r="D97" s="56"/>
      <c r="E97" s="58"/>
      <c r="F97" s="56"/>
      <c r="G97" s="56"/>
    </row>
    <row r="98" spans="2:7" ht="16.2" x14ac:dyDescent="0.3">
      <c r="C98" s="61"/>
      <c r="D98" s="56"/>
      <c r="E98" s="58"/>
      <c r="F98" s="56"/>
      <c r="G98" s="56"/>
    </row>
    <row r="99" spans="2:7" ht="16.2" x14ac:dyDescent="0.3">
      <c r="C99" s="61"/>
      <c r="D99" s="56"/>
      <c r="E99" s="58"/>
      <c r="F99" s="56"/>
      <c r="G99" s="56"/>
    </row>
    <row r="100" spans="2:7" ht="16.2" x14ac:dyDescent="0.3">
      <c r="C100" s="58"/>
      <c r="D100" s="56"/>
      <c r="E100" s="58"/>
      <c r="F100" s="56"/>
      <c r="G100" s="56"/>
    </row>
    <row r="101" spans="2:7" ht="15" customHeight="1" x14ac:dyDescent="0.3">
      <c r="C101" s="41"/>
      <c r="D101" s="41"/>
      <c r="E101" s="41"/>
      <c r="F101" s="41"/>
    </row>
    <row r="102" spans="2:7" ht="15" customHeight="1" x14ac:dyDescent="0.3"/>
    <row r="103" spans="2:7" ht="16.2" x14ac:dyDescent="0.3">
      <c r="C103" s="365"/>
      <c r="D103" s="365"/>
      <c r="E103" s="365"/>
      <c r="F103" s="365"/>
      <c r="G103" s="365"/>
    </row>
    <row r="104" spans="2:7" ht="16.2" x14ac:dyDescent="0.3">
      <c r="C104" s="365"/>
      <c r="D104" s="365"/>
      <c r="E104" s="365"/>
      <c r="F104" s="365"/>
      <c r="G104" s="365"/>
    </row>
    <row r="105" spans="2:7" ht="18.75" customHeight="1" x14ac:dyDescent="0.3">
      <c r="C105" s="365"/>
      <c r="D105" s="365"/>
      <c r="E105" s="365"/>
      <c r="F105" s="365"/>
      <c r="G105" s="365"/>
    </row>
    <row r="106" spans="2:7" ht="16.2" x14ac:dyDescent="0.3">
      <c r="C106" s="365"/>
      <c r="D106" s="365"/>
      <c r="E106" s="365"/>
      <c r="F106" s="365"/>
      <c r="G106" s="365"/>
    </row>
    <row r="107" spans="2:7" ht="16.2" x14ac:dyDescent="0.3">
      <c r="C107" s="41"/>
      <c r="D107" s="41"/>
      <c r="E107" s="41"/>
      <c r="F107" s="41"/>
    </row>
    <row r="108" spans="2:7" ht="16.2" x14ac:dyDescent="0.3">
      <c r="C108" s="351"/>
      <c r="D108" s="351"/>
      <c r="E108" s="351"/>
    </row>
    <row r="109" spans="2:7" ht="16.2" x14ac:dyDescent="0.3">
      <c r="C109" s="351"/>
      <c r="D109" s="351"/>
      <c r="E109" s="351"/>
    </row>
    <row r="110" spans="2:7" ht="16.2" x14ac:dyDescent="0.3"/>
    <row r="111" spans="2:7" ht="16.2" x14ac:dyDescent="0.3"/>
    <row r="112" spans="2:7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  <row r="123" ht="16.2" x14ac:dyDescent="0.3"/>
    <row r="124" ht="16.2" x14ac:dyDescent="0.3"/>
    <row r="125" ht="16.2" x14ac:dyDescent="0.3"/>
    <row r="126" ht="16.2" x14ac:dyDescent="0.3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22">
    <dataValidation allowBlank="1" showInputMessage="1" showErrorMessage="1" promptTitle="URL" prompt="Veuillez insérer l'URL directe vers le document de référence" sqref="G37:G40 E40 E37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>
      <formula1>Simple_options_list</formula1>
    </dataValidation>
    <dataValidation type="decimal" errorStyle="warning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aux de change/conversion" prompt="Saisir ici le taux de change  d’1 USD dans la devise indiquée ci-dessus._x000a__x000a_Si des informations supplémentaires sont pertinentes, veuillez les noter dans la section commentaires" sqref="E51">
      <formula1>0</formula1>
      <formula2>9999999999999990000</formula2>
    </dataValidation>
    <dataValidation type="whole" allowBlank="1" showInputMessage="1" showErrorMessage="1" errorTitle="Veuillez ne pas remplir" error="Veuillez ne pas remplir manuellement ces celulles" sqref="E59:E62">
      <formula1>10000</formula1>
      <formula2>50000</formula2>
    </dataValidation>
    <dataValidation type="decimal" allowBlank="1" showInputMessage="1" showErrorMessage="1" errorTitle="Veuillez ne pas modifier" sqref="E8:G8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>
      <formula1>10000</formula1>
      <formula2>50000</formula2>
    </dataValidation>
    <dataValidation allowBlank="1" showInputMessage="1" showErrorMessage="1" promptTitle="Saisissez la date" prompt="Saisissez la date sous un format spécifique: AAAA-MM-JJ" sqref="E30 E33 E36"/>
    <dataValidation type="textLength" allowBlank="1" showInputMessage="1" showErrorMessage="1" errorTitle="Veuillez ne pas modifier" error="Veuillez ne pas modifier ces cellules" sqref="C66:C67 F15 D18:G19 D15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">
      <formula1>36161</formula1>
      <formula2>47848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">
      <formula1>36161</formula1>
      <formula2>47848</formula2>
    </dataValidation>
    <dataValidation allowBlank="1" showInputMessage="1" showErrorMessage="1" promptTitle="Fichiers de données (CSV, Excel…" prompt="Veuillez insérer l'URL directe dans les fichiers de données accompagnant le rapport sur le site Internet national de l'ITIE. Les fichiers de données f" sqref="E34"/>
    <dataValidation allowBlank="1" showInputMessage="1" showErrorMessage="1" promptTitle="Nom de l'entité" prompt="Veuillez insérer le nom de l'organisation, compagnie, ou agence gouvernementale" sqref="E29"/>
    <dataValidation allowBlank="1" showInputMessage="1" showErrorMessage="1" promptTitle="URL du rapport ITIE" prompt="Veuillez insérer l'URL directe vers le Rapport ITIE (ou le dossier de rapport) sur le site Internet national de l'ITIE." sqref="E31"/>
    <dataValidation type="whole" allowBlank="1" showInputMessage="1" showErrorMessage="1" errorTitle="Veuillez ne pas modifier" error="Veuillez ne pas modifier ces cellules" sqref="C69:G72">
      <formula1>444</formula1>
      <formula2>445</formula2>
    </dataValidation>
    <dataValidation allowBlank="1" showInputMessage="1" showErrorMessage="1" errorTitle="Veuillez ne pas modifier" error="Veuillez ne pas modifier ces cellules" sqref="C52 C48:C49 C75:E75"/>
    <dataValidation type="whole" allowBlank="1" showInputMessage="1" showErrorMessage="1" errorTitle="Veuillez ne pas modifier" error="Veuillez ne pas modifier ces cellules" sqref="C46">
      <formula1>4</formula1>
      <formula2>5</formula2>
    </dataValidation>
    <dataValidation allowBlank="1" showInputMessage="1" showErrorMessage="1" promptTitle="Autre secteur" prompt="Veuillez indiquer le nom du secteur supplémentaire." sqref="E47"/>
  </dataValidations>
  <hyperlinks>
    <hyperlink ref="C13" r:id="rId1" display="Si vous avez des questions, veuillez contacter  data@eiti.org"/>
    <hyperlink ref="C72:G72" r:id="rId2" display="Give us your feedback or report a conflict in the data! Write to us at  data@eiti.org"/>
    <hyperlink ref="G72" r:id="rId3" display="Give us your feedback or report a conflict in the data! Write to us at  data@eiti.org"/>
    <hyperlink ref="E72:F72" r:id="rId4" display="Give us your feedback or report a conflict in the data! Write to us at  data@eiti.org"/>
    <hyperlink ref="F72" r:id="rId5" display="Give us your feedback or report a conflict in the data! Write to us at  data@eiti.org"/>
    <hyperlink ref="C69:G69" r:id="rId6" display="Pour plus d’information sur l’ITIE, visitez notre site Internet  https://eiti.org"/>
    <hyperlink ref="C70:G70" r:id="rId7" display="Vous voulez en savoir plus sur votre pays ? Vérifiez si votre pays met en œuvre la Norme ITIE en visitant https://eiti.org/countries"/>
    <hyperlink ref="C71:G71" r:id="rId8" display="Pour la version la plus récente des modèles de données résumées, consultez https://eiti.org/fr/document/modele-donnees-resumees-itie"/>
    <hyperlink ref="C50" r:id="rId9"/>
    <hyperlink ref="C53" r:id="rId10" location="r4-7"/>
    <hyperlink ref="C38" r:id="rId11" location="r7-2"/>
    <hyperlink ref="E40" r:id="rId12"/>
    <hyperlink ref="E66" r:id="rId13"/>
    <hyperlink ref="E52" r:id="rId14"/>
    <hyperlink ref="G31" r:id="rId15"/>
    <hyperlink ref="E37" r:id="rId16"/>
  </hyperlinks>
  <pageMargins left="0.25" right="0.25" top="0.75" bottom="0.75" header="0.3" footer="0.3"/>
  <pageSetup paperSize="8" fitToHeight="0" orientation="landscape" horizontalDpi="2400" verticalDpi="2400" r:id="rId17"/>
  <drawing r:id="rId18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>
          <x14:formula1>
            <xm:f>[1]Lists!#REF!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18"/>
  <sheetViews>
    <sheetView showGridLines="0" tabSelected="1" topLeftCell="A60" zoomScale="85" zoomScaleNormal="85" workbookViewId="0">
      <selection activeCell="D131" sqref="D131"/>
    </sheetView>
  </sheetViews>
  <sheetFormatPr baseColWidth="10" defaultColWidth="4" defaultRowHeight="24" customHeight="1" x14ac:dyDescent="0.3"/>
  <cols>
    <col min="1" max="1" width="4" style="12"/>
    <col min="2" max="2" width="56.5546875" style="12" customWidth="1"/>
    <col min="3" max="3" width="4" style="12"/>
    <col min="4" max="4" width="61.6640625" style="12" bestFit="1" customWidth="1"/>
    <col min="5" max="5" width="4" style="12"/>
    <col min="6" max="6" width="50.5546875" style="12" customWidth="1"/>
    <col min="7" max="7" width="4" style="12"/>
    <col min="8" max="8" width="58.44140625" style="12" bestFit="1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 x14ac:dyDescent="0.3"/>
    <row r="2" spans="2:8" ht="16.2" hidden="1" x14ac:dyDescent="0.3"/>
    <row r="3" spans="2:8" ht="16.2" hidden="1" x14ac:dyDescent="0.3">
      <c r="H3" s="13" t="s">
        <v>44</v>
      </c>
    </row>
    <row r="4" spans="2:8" ht="16.2" hidden="1" x14ac:dyDescent="0.3">
      <c r="H4" s="13">
        <f>Introduction!G4</f>
        <v>46037</v>
      </c>
    </row>
    <row r="5" spans="2:8" ht="16.2" hidden="1" x14ac:dyDescent="0.3"/>
    <row r="6" spans="2:8" ht="16.2" hidden="1" x14ac:dyDescent="0.3"/>
    <row r="7" spans="2:8" ht="16.2" x14ac:dyDescent="0.3"/>
    <row r="8" spans="2:8" ht="16.2" x14ac:dyDescent="0.3">
      <c r="B8" s="144" t="s">
        <v>109</v>
      </c>
      <c r="C8" s="74"/>
      <c r="D8" s="74"/>
      <c r="E8" s="74"/>
      <c r="F8" s="74"/>
      <c r="G8" s="74"/>
      <c r="H8" s="74"/>
    </row>
    <row r="9" spans="2:8" ht="21.6" x14ac:dyDescent="0.3">
      <c r="B9" s="73" t="s">
        <v>46</v>
      </c>
      <c r="C9" s="74"/>
      <c r="D9" s="74"/>
      <c r="E9" s="74"/>
      <c r="F9" s="73"/>
      <c r="G9" s="74"/>
      <c r="H9" s="74"/>
    </row>
    <row r="10" spans="2:8" ht="17.100000000000001" customHeight="1" x14ac:dyDescent="0.3">
      <c r="B10" s="364" t="s">
        <v>110</v>
      </c>
      <c r="C10" s="364"/>
      <c r="D10" s="364"/>
      <c r="E10" s="364"/>
      <c r="F10" s="364"/>
      <c r="G10" s="364"/>
      <c r="H10" s="364"/>
    </row>
    <row r="11" spans="2:8" ht="51.9" customHeight="1" x14ac:dyDescent="0.3">
      <c r="B11" s="363" t="s">
        <v>111</v>
      </c>
      <c r="C11" s="363"/>
      <c r="D11" s="363"/>
      <c r="E11" s="363"/>
      <c r="F11" s="364"/>
      <c r="G11" s="364"/>
      <c r="H11" s="364"/>
    </row>
    <row r="12" spans="2:8" ht="36.6" customHeight="1" x14ac:dyDescent="0.3">
      <c r="B12" s="363" t="s">
        <v>112</v>
      </c>
      <c r="C12" s="363"/>
      <c r="D12" s="363"/>
      <c r="E12" s="363"/>
      <c r="F12" s="364"/>
      <c r="G12" s="364"/>
      <c r="H12" s="364"/>
    </row>
    <row r="13" spans="2:8" ht="39" customHeight="1" x14ac:dyDescent="0.3">
      <c r="B13" s="363" t="s">
        <v>113</v>
      </c>
      <c r="C13" s="363"/>
      <c r="D13" s="363"/>
      <c r="E13" s="363"/>
      <c r="F13" s="364"/>
      <c r="G13" s="364"/>
      <c r="H13" s="364"/>
    </row>
    <row r="14" spans="2:8" ht="17.100000000000001" customHeight="1" x14ac:dyDescent="0.3">
      <c r="B14" s="363" t="s">
        <v>114</v>
      </c>
      <c r="C14" s="363"/>
      <c r="D14" s="363"/>
      <c r="E14" s="363"/>
      <c r="F14" s="364"/>
      <c r="G14" s="364"/>
      <c r="H14" s="364"/>
    </row>
    <row r="15" spans="2:8" ht="15" customHeight="1" x14ac:dyDescent="0.35">
      <c r="B15" s="368" t="s">
        <v>115</v>
      </c>
      <c r="C15" s="369"/>
      <c r="D15" s="369"/>
      <c r="E15" s="369"/>
      <c r="F15" s="369"/>
      <c r="G15" s="369"/>
      <c r="H15" s="369"/>
    </row>
    <row r="16" spans="2:8" ht="15" customHeight="1" x14ac:dyDescent="0.35">
      <c r="E16" s="77"/>
      <c r="F16" s="77"/>
      <c r="G16" s="77"/>
      <c r="H16" s="77"/>
    </row>
    <row r="17" spans="2:8" ht="39" customHeight="1" x14ac:dyDescent="0.3">
      <c r="B17" s="243" t="s">
        <v>19</v>
      </c>
      <c r="D17" s="145" t="s">
        <v>116</v>
      </c>
      <c r="F17" s="146" t="s">
        <v>117</v>
      </c>
      <c r="G17" s="56"/>
      <c r="H17" s="56"/>
    </row>
    <row r="18" spans="2:8" ht="16.2" x14ac:dyDescent="0.3"/>
    <row r="19" spans="2:8" x14ac:dyDescent="0.3">
      <c r="B19" s="147" t="s">
        <v>118</v>
      </c>
      <c r="D19" s="148"/>
      <c r="F19" s="148"/>
    </row>
    <row r="20" spans="2:8" ht="16.2" x14ac:dyDescent="0.3">
      <c r="B20" s="58" t="s">
        <v>119</v>
      </c>
      <c r="D20" s="58"/>
      <c r="F20" s="58"/>
    </row>
    <row r="21" spans="2:8" ht="16.2" x14ac:dyDescent="0.3">
      <c r="B21" s="60"/>
      <c r="D21" s="149"/>
      <c r="F21" s="149"/>
    </row>
    <row r="22" spans="2:8" ht="18.899999999999999" customHeight="1" x14ac:dyDescent="0.3">
      <c r="B22" s="150" t="s">
        <v>120</v>
      </c>
      <c r="C22" s="151"/>
      <c r="D22" s="150" t="s">
        <v>121</v>
      </c>
      <c r="E22" s="151"/>
      <c r="F22" s="150" t="s">
        <v>122</v>
      </c>
      <c r="G22" s="151"/>
      <c r="H22" s="152" t="s">
        <v>123</v>
      </c>
    </row>
    <row r="23" spans="2:8" ht="18.899999999999999" customHeight="1" x14ac:dyDescent="0.3">
      <c r="B23" s="153" t="s">
        <v>124</v>
      </c>
      <c r="C23" s="111"/>
      <c r="D23" s="154"/>
      <c r="E23" s="111"/>
      <c r="F23" s="154"/>
      <c r="G23" s="111"/>
      <c r="H23" s="155"/>
    </row>
    <row r="24" spans="2:8" ht="16.2" x14ac:dyDescent="0.3">
      <c r="B24" s="156" t="s">
        <v>125</v>
      </c>
      <c r="C24" s="111"/>
      <c r="D24" s="157"/>
      <c r="E24" s="111"/>
      <c r="F24" s="157"/>
      <c r="G24" s="111"/>
      <c r="H24" s="158"/>
    </row>
    <row r="25" spans="2:8" ht="16.2" x14ac:dyDescent="0.3">
      <c r="B25" s="159" t="s">
        <v>126</v>
      </c>
      <c r="C25" s="111"/>
      <c r="D25" s="252" t="s">
        <v>127</v>
      </c>
      <c r="E25" s="111"/>
      <c r="F25" s="333" t="s">
        <v>128</v>
      </c>
      <c r="G25" s="111"/>
      <c r="H25" s="158"/>
    </row>
    <row r="26" spans="2:8" ht="16.2" x14ac:dyDescent="0.3">
      <c r="B26" s="159" t="s">
        <v>129</v>
      </c>
      <c r="C26" s="111"/>
      <c r="D26" s="252" t="s">
        <v>130</v>
      </c>
      <c r="E26" s="111"/>
      <c r="F26" s="252" t="s">
        <v>2320</v>
      </c>
      <c r="G26" s="111"/>
      <c r="H26" s="158"/>
    </row>
    <row r="27" spans="2:8" ht="16.2" x14ac:dyDescent="0.3">
      <c r="B27" s="159" t="s">
        <v>131</v>
      </c>
      <c r="C27" s="111"/>
      <c r="D27" s="252" t="s">
        <v>130</v>
      </c>
      <c r="E27" s="111"/>
      <c r="F27" s="252" t="s">
        <v>2320</v>
      </c>
      <c r="G27" s="111"/>
      <c r="H27" s="158"/>
    </row>
    <row r="28" spans="2:8" ht="16.2" x14ac:dyDescent="0.3">
      <c r="B28" s="160" t="s">
        <v>132</v>
      </c>
      <c r="C28" s="111"/>
      <c r="D28" s="252" t="s">
        <v>130</v>
      </c>
      <c r="E28" s="111"/>
      <c r="F28" s="252" t="s">
        <v>2320</v>
      </c>
      <c r="G28" s="111"/>
      <c r="H28" s="161"/>
    </row>
    <row r="29" spans="2:8" ht="15" customHeight="1" x14ac:dyDescent="0.3">
      <c r="B29" s="162"/>
      <c r="C29" s="111"/>
      <c r="D29" s="163"/>
      <c r="E29" s="111"/>
      <c r="F29" s="163"/>
      <c r="G29" s="111"/>
      <c r="H29" s="111"/>
    </row>
    <row r="30" spans="2:8" ht="16.2" x14ac:dyDescent="0.3">
      <c r="B30" s="153" t="s">
        <v>133</v>
      </c>
      <c r="C30" s="111"/>
      <c r="D30" s="154"/>
      <c r="E30" s="111"/>
      <c r="F30" s="154"/>
      <c r="G30" s="111"/>
      <c r="H30" s="155"/>
    </row>
    <row r="31" spans="2:8" ht="16.2" x14ac:dyDescent="0.3">
      <c r="B31" s="156" t="s">
        <v>125</v>
      </c>
      <c r="C31" s="111"/>
      <c r="D31" s="157"/>
      <c r="E31" s="111"/>
      <c r="F31" s="157"/>
      <c r="G31" s="111"/>
      <c r="H31" s="158"/>
    </row>
    <row r="32" spans="2:8" ht="16.2" x14ac:dyDescent="0.3">
      <c r="B32" s="159" t="s">
        <v>134</v>
      </c>
      <c r="C32" s="111"/>
      <c r="D32" s="252" t="s">
        <v>130</v>
      </c>
      <c r="E32" s="111"/>
      <c r="F32" s="371" t="s">
        <v>2321</v>
      </c>
      <c r="G32" s="111"/>
      <c r="H32" s="334"/>
    </row>
    <row r="33" spans="1:8" ht="16.2" x14ac:dyDescent="0.3">
      <c r="A33" s="164"/>
      <c r="B33" s="165" t="s">
        <v>135</v>
      </c>
      <c r="C33" s="166"/>
      <c r="D33" s="252" t="s">
        <v>130</v>
      </c>
      <c r="E33" s="111"/>
      <c r="F33" s="371"/>
      <c r="G33" s="111"/>
      <c r="H33" s="158"/>
    </row>
    <row r="34" spans="1:8" ht="16.2" x14ac:dyDescent="0.3">
      <c r="B34" s="159" t="s">
        <v>136</v>
      </c>
      <c r="C34" s="111"/>
      <c r="D34" s="252" t="s">
        <v>130</v>
      </c>
      <c r="E34" s="111"/>
      <c r="F34" s="371"/>
      <c r="G34" s="111"/>
      <c r="H34" s="158"/>
    </row>
    <row r="35" spans="1:8" ht="16.2" x14ac:dyDescent="0.3">
      <c r="B35" s="167" t="s">
        <v>135</v>
      </c>
      <c r="C35" s="166"/>
      <c r="D35" s="252" t="s">
        <v>130</v>
      </c>
      <c r="E35" s="111"/>
      <c r="F35" s="371"/>
      <c r="G35" s="111"/>
      <c r="H35" s="158"/>
    </row>
    <row r="36" spans="1:8" ht="16.2" x14ac:dyDescent="0.3">
      <c r="B36" s="159" t="s">
        <v>137</v>
      </c>
      <c r="C36" s="111"/>
      <c r="D36" s="252" t="s">
        <v>130</v>
      </c>
      <c r="E36" s="111"/>
      <c r="F36" s="371"/>
      <c r="G36" s="111"/>
      <c r="H36" s="158"/>
    </row>
    <row r="37" spans="1:8" ht="30" x14ac:dyDescent="0.3">
      <c r="B37" s="168" t="s">
        <v>138</v>
      </c>
      <c r="C37" s="166"/>
      <c r="D37" s="252" t="s">
        <v>2374</v>
      </c>
      <c r="E37" s="111"/>
      <c r="F37" s="252" t="s">
        <v>2322</v>
      </c>
      <c r="G37" s="111"/>
      <c r="H37" s="158"/>
    </row>
    <row r="38" spans="1:8" ht="16.2" x14ac:dyDescent="0.3">
      <c r="B38" s="169"/>
      <c r="C38" s="111"/>
      <c r="D38" s="163"/>
      <c r="E38" s="111"/>
      <c r="F38" s="163"/>
      <c r="G38" s="111"/>
      <c r="H38" s="170"/>
    </row>
    <row r="39" spans="1:8" ht="16.2" x14ac:dyDescent="0.3">
      <c r="B39" s="153" t="s">
        <v>139</v>
      </c>
      <c r="C39" s="111"/>
      <c r="D39" s="171"/>
      <c r="E39" s="111"/>
      <c r="F39" s="171"/>
      <c r="G39" s="111"/>
      <c r="H39" s="155"/>
    </row>
    <row r="40" spans="1:8" ht="16.2" x14ac:dyDescent="0.3">
      <c r="B40" s="156" t="s">
        <v>140</v>
      </c>
      <c r="C40" s="111"/>
      <c r="D40" s="252" t="s">
        <v>130</v>
      </c>
      <c r="E40" s="111"/>
      <c r="F40" s="252" t="s">
        <v>2322</v>
      </c>
      <c r="G40" s="111"/>
      <c r="H40" s="158"/>
    </row>
    <row r="41" spans="1:8" ht="16.2" x14ac:dyDescent="0.3">
      <c r="B41" s="156" t="s">
        <v>141</v>
      </c>
      <c r="C41" s="111"/>
      <c r="D41" s="252" t="s">
        <v>142</v>
      </c>
      <c r="E41" s="111"/>
      <c r="F41" s="252" t="str">
        <f>IF(D41=Listes!$K$4,"&lt; Indiquez l'URL de la source &gt;",IF(D41=Listes!$K$5,"&lt; Référence de la section dans le Rapport ITIE ou URL&gt;",IF(D41=Listes!$K$6,"&lt; Référence de la non-applicabilité &gt;","")))</f>
        <v/>
      </c>
      <c r="G41" s="111"/>
      <c r="H41" s="158"/>
    </row>
    <row r="42" spans="1:8" ht="30" x14ac:dyDescent="0.3">
      <c r="B42" s="172" t="s">
        <v>143</v>
      </c>
      <c r="C42" s="111"/>
      <c r="D42" s="252" t="s">
        <v>127</v>
      </c>
      <c r="E42" s="111"/>
      <c r="F42" s="333" t="s">
        <v>2580</v>
      </c>
      <c r="G42" s="111"/>
      <c r="H42" s="158" t="s">
        <v>2591</v>
      </c>
    </row>
    <row r="43" spans="1:8" ht="16.2" x14ac:dyDescent="0.3">
      <c r="B43" s="162"/>
      <c r="C43" s="111"/>
      <c r="D43" s="163"/>
      <c r="E43" s="111"/>
      <c r="F43" s="163"/>
      <c r="G43" s="111"/>
      <c r="H43" s="111"/>
    </row>
    <row r="44" spans="1:8" ht="16.2" x14ac:dyDescent="0.3">
      <c r="B44" s="153" t="s">
        <v>144</v>
      </c>
      <c r="C44" s="111"/>
      <c r="D44" s="171"/>
      <c r="E44" s="111"/>
      <c r="F44" s="171"/>
      <c r="G44" s="111"/>
      <c r="H44" s="155"/>
    </row>
    <row r="45" spans="1:8" ht="16.2" x14ac:dyDescent="0.3">
      <c r="B45" s="156" t="s">
        <v>145</v>
      </c>
      <c r="C45" s="111"/>
      <c r="D45" s="252" t="s">
        <v>127</v>
      </c>
      <c r="E45" s="111"/>
      <c r="F45" s="252" t="s">
        <v>2323</v>
      </c>
      <c r="G45" s="111"/>
      <c r="H45" s="292"/>
    </row>
    <row r="46" spans="1:8" ht="30" x14ac:dyDescent="0.3">
      <c r="B46" s="159" t="s">
        <v>146</v>
      </c>
      <c r="C46" s="111"/>
      <c r="D46" s="252" t="s">
        <v>127</v>
      </c>
      <c r="E46" s="111"/>
      <c r="F46" s="333" t="s">
        <v>2579</v>
      </c>
      <c r="G46" s="111"/>
      <c r="H46" s="292" t="s">
        <v>2592</v>
      </c>
    </row>
    <row r="47" spans="1:8" ht="16.2" x14ac:dyDescent="0.3">
      <c r="B47" s="156" t="s">
        <v>147</v>
      </c>
      <c r="C47" s="111"/>
      <c r="D47" s="252" t="s">
        <v>142</v>
      </c>
      <c r="E47" s="111"/>
      <c r="F47" s="252" t="str">
        <f>IF(D47=Listes!$K$4,"&lt; Indiquez l'URL de la source &gt;",IF(D47=Listes!$K$5,"&lt; Référence de la section dans le Rapport ITIE ou URL&gt;",IF(D47=Listes!$K$6,"&lt; Référence de la non-applicabilité &gt;","")))</f>
        <v/>
      </c>
      <c r="G47" s="111"/>
      <c r="H47" s="158"/>
    </row>
    <row r="48" spans="1:8" ht="16.2" x14ac:dyDescent="0.3">
      <c r="B48" s="156" t="s">
        <v>148</v>
      </c>
      <c r="C48" s="111"/>
      <c r="D48" s="252" t="s">
        <v>142</v>
      </c>
      <c r="E48" s="111"/>
      <c r="F48" s="252" t="str">
        <f>IF(D48=Listes!$K$4,"&lt; Indiquez l'URL de la source &gt;",IF(D48=Listes!$K$5,"&lt; Référence de la section dans le Rapport ITIE ou URL&gt;",IF(D48=Listes!$K$6,"&lt; Référence de la non-applicabilité &gt;","")))</f>
        <v/>
      </c>
      <c r="G48" s="111"/>
      <c r="H48" s="158"/>
    </row>
    <row r="49" spans="2:8" ht="30" x14ac:dyDescent="0.3">
      <c r="B49" s="172" t="s">
        <v>149</v>
      </c>
      <c r="C49" s="111"/>
      <c r="D49" s="252" t="s">
        <v>142</v>
      </c>
      <c r="E49" s="111"/>
      <c r="F49" s="252" t="str">
        <f>IF(D49=Listes!$K$4,"&lt; Indiquez l'URL de la source &gt;",IF(D49=Listes!$K$5,"&lt; Référence de la section dans le Rapport ITIE ou URL&gt;",IF(D49=Listes!$K$6,"&lt; Référence de la non-applicabilité &gt;","")))</f>
        <v/>
      </c>
      <c r="G49" s="111"/>
      <c r="H49" s="161"/>
    </row>
    <row r="50" spans="2:8" ht="16.2" x14ac:dyDescent="0.3">
      <c r="B50" s="162"/>
      <c r="C50" s="111"/>
      <c r="D50" s="163"/>
      <c r="E50" s="111"/>
      <c r="F50" s="163"/>
      <c r="G50" s="111"/>
      <c r="H50" s="111"/>
    </row>
    <row r="51" spans="2:8" ht="16.2" x14ac:dyDescent="0.3">
      <c r="B51" s="153" t="s">
        <v>150</v>
      </c>
      <c r="C51" s="111"/>
      <c r="D51" s="173"/>
      <c r="E51" s="111"/>
      <c r="F51" s="173"/>
      <c r="G51" s="111"/>
      <c r="H51" s="155"/>
    </row>
    <row r="52" spans="2:8" ht="16.2" x14ac:dyDescent="0.3">
      <c r="B52" s="156" t="s">
        <v>151</v>
      </c>
      <c r="C52" s="111"/>
      <c r="D52" s="252" t="s">
        <v>130</v>
      </c>
      <c r="E52" s="111"/>
      <c r="F52" s="252" t="s">
        <v>2324</v>
      </c>
      <c r="G52" s="111"/>
      <c r="H52" s="158"/>
    </row>
    <row r="53" spans="2:8" ht="16.2" x14ac:dyDescent="0.3">
      <c r="B53" s="159" t="s">
        <v>152</v>
      </c>
      <c r="C53" s="111"/>
      <c r="D53" s="252" t="s">
        <v>142</v>
      </c>
      <c r="E53" s="111"/>
      <c r="F53" s="252" t="str">
        <f>IF(D53=Listes!$K$4,"&lt; Indiquez l'URL de la source &gt;",IF(D53=Listes!$K$5,"&lt; Référence de la section dans le Rapport ITIE ou URL&gt;",IF(D53=Listes!$K$6,"&lt; Référence de la non-applicabilité &gt;","")))</f>
        <v/>
      </c>
      <c r="G53" s="111"/>
      <c r="H53" s="158"/>
    </row>
    <row r="54" spans="2:8" ht="16.2" x14ac:dyDescent="0.3">
      <c r="B54" s="174" t="s">
        <v>153</v>
      </c>
      <c r="C54" s="111"/>
      <c r="D54" s="253" t="str">
        <f>IF(OR(D53=Listes!$K$4),"&lt; nom du registre &gt;","")</f>
        <v/>
      </c>
      <c r="E54" s="111"/>
      <c r="F54" s="254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1"/>
      <c r="H54" s="161"/>
    </row>
    <row r="55" spans="2:8" ht="16.2" x14ac:dyDescent="0.3">
      <c r="B55" s="162"/>
      <c r="C55" s="111"/>
      <c r="D55" s="163"/>
      <c r="E55" s="111"/>
      <c r="F55" s="163"/>
      <c r="G55" s="111"/>
      <c r="H55" s="111"/>
    </row>
    <row r="56" spans="2:8" ht="16.2" x14ac:dyDescent="0.3">
      <c r="B56" s="153" t="s">
        <v>154</v>
      </c>
      <c r="C56" s="111"/>
      <c r="D56" s="173"/>
      <c r="E56" s="111"/>
      <c r="F56" s="173"/>
      <c r="G56" s="111"/>
      <c r="H56" s="155"/>
    </row>
    <row r="57" spans="2:8" ht="30" x14ac:dyDescent="0.3">
      <c r="B57" s="175" t="s">
        <v>155</v>
      </c>
      <c r="C57" s="111"/>
      <c r="D57" s="252" t="s">
        <v>130</v>
      </c>
      <c r="E57" s="111"/>
      <c r="F57" s="291" t="s">
        <v>2364</v>
      </c>
      <c r="G57" s="111"/>
      <c r="H57" s="292" t="s">
        <v>2365</v>
      </c>
    </row>
    <row r="58" spans="2:8" ht="45" x14ac:dyDescent="0.3">
      <c r="B58" s="176" t="s">
        <v>156</v>
      </c>
      <c r="C58" s="111"/>
      <c r="D58" s="252" t="s">
        <v>130</v>
      </c>
      <c r="E58" s="111"/>
      <c r="F58" s="252" t="s">
        <v>2367</v>
      </c>
      <c r="G58" s="111"/>
      <c r="H58" s="292" t="s">
        <v>2366</v>
      </c>
    </row>
    <row r="59" spans="2:8" ht="30" x14ac:dyDescent="0.3">
      <c r="B59" s="177" t="s">
        <v>157</v>
      </c>
      <c r="C59" s="111"/>
      <c r="D59" s="254" t="s">
        <v>142</v>
      </c>
      <c r="E59" s="111"/>
      <c r="F59" s="254" t="str">
        <f>IF(D59=Listes!$K$4,"&lt; Indiquez l'URL de la source &gt;",IF(D59=Listes!$K$5,"&lt; Référence de la section dans le Rapport ITIE ou URL&gt;",IF(D59=Listes!$K$6,"&lt; Référence de la non-applicabilité &gt;","")))</f>
        <v/>
      </c>
      <c r="G59" s="111"/>
      <c r="H59" s="161"/>
    </row>
    <row r="60" spans="2:8" ht="16.2" x14ac:dyDescent="0.3">
      <c r="B60" s="162"/>
      <c r="C60" s="111"/>
      <c r="D60" s="163"/>
      <c r="E60" s="111"/>
      <c r="F60" s="163"/>
      <c r="G60" s="111"/>
      <c r="H60" s="111"/>
    </row>
    <row r="61" spans="2:8" ht="16.2" x14ac:dyDescent="0.3">
      <c r="B61" s="153" t="s">
        <v>158</v>
      </c>
      <c r="C61" s="111"/>
      <c r="D61" s="173"/>
      <c r="E61" s="111"/>
      <c r="F61" s="173"/>
      <c r="G61" s="111"/>
      <c r="H61" s="155"/>
    </row>
    <row r="62" spans="2:8" ht="30" x14ac:dyDescent="0.3">
      <c r="B62" s="172" t="s">
        <v>159</v>
      </c>
      <c r="C62" s="111"/>
      <c r="D62" s="252" t="s">
        <v>130</v>
      </c>
      <c r="E62" s="111"/>
      <c r="F62" s="252" t="s">
        <v>2325</v>
      </c>
      <c r="G62" s="111"/>
      <c r="H62" s="161"/>
    </row>
    <row r="63" spans="2:8" ht="16.2" x14ac:dyDescent="0.3">
      <c r="B63" s="162"/>
      <c r="C63" s="111"/>
      <c r="D63" s="163"/>
      <c r="E63" s="111"/>
      <c r="F63" s="163"/>
      <c r="G63" s="111"/>
      <c r="H63" s="111"/>
    </row>
    <row r="64" spans="2:8" ht="16.2" x14ac:dyDescent="0.3">
      <c r="B64" s="153" t="s">
        <v>161</v>
      </c>
      <c r="C64" s="111"/>
      <c r="D64" s="173"/>
      <c r="E64" s="111"/>
      <c r="F64" s="173"/>
      <c r="G64" s="111"/>
      <c r="H64" s="155"/>
    </row>
    <row r="65" spans="2:8" ht="16.2" x14ac:dyDescent="0.3">
      <c r="B65" s="279" t="s">
        <v>162</v>
      </c>
      <c r="C65" s="111"/>
      <c r="D65" s="278"/>
      <c r="E65" s="111"/>
      <c r="F65" s="278"/>
      <c r="G65" s="111"/>
      <c r="H65" s="158"/>
    </row>
    <row r="66" spans="2:8" ht="16.2" x14ac:dyDescent="0.3">
      <c r="B66" s="175" t="s">
        <v>163</v>
      </c>
      <c r="C66" s="111"/>
      <c r="D66" s="252" t="s">
        <v>130</v>
      </c>
      <c r="E66" s="111"/>
      <c r="F66" s="252" t="s">
        <v>2326</v>
      </c>
      <c r="G66" s="111"/>
      <c r="H66" s="158"/>
    </row>
    <row r="67" spans="2:8" ht="16.5" customHeight="1" x14ac:dyDescent="0.3">
      <c r="B67" s="175" t="s">
        <v>165</v>
      </c>
      <c r="C67" s="111"/>
      <c r="D67" s="252" t="s">
        <v>130</v>
      </c>
      <c r="E67" s="111"/>
      <c r="F67" s="252" t="s">
        <v>2326</v>
      </c>
      <c r="G67" s="111"/>
      <c r="H67" s="158"/>
    </row>
    <row r="68" spans="2:8" ht="16.2" x14ac:dyDescent="0.3">
      <c r="B68" s="277" t="s">
        <v>166</v>
      </c>
      <c r="C68" s="111"/>
      <c r="D68" s="288">
        <v>111921.88</v>
      </c>
      <c r="E68" s="111"/>
      <c r="F68" s="252" t="s">
        <v>167</v>
      </c>
      <c r="G68" s="111"/>
      <c r="H68" s="158"/>
    </row>
    <row r="69" spans="2:8" ht="16.2" x14ac:dyDescent="0.3">
      <c r="B69" s="176" t="str">
        <f>LEFT(B68,SEARCH(",",B68))&amp;" valeur"</f>
        <v>Diamants (7102), valeur</v>
      </c>
      <c r="C69" s="111"/>
      <c r="D69" s="288">
        <v>11705032.5</v>
      </c>
      <c r="E69" s="111"/>
      <c r="F69" s="252" t="s">
        <v>168</v>
      </c>
      <c r="G69" s="111"/>
      <c r="H69" s="158" t="s">
        <v>2368</v>
      </c>
    </row>
    <row r="70" spans="2:8" ht="16.2" x14ac:dyDescent="0.3">
      <c r="B70" s="277" t="s">
        <v>170</v>
      </c>
      <c r="C70" s="111"/>
      <c r="D70" s="288">
        <v>1.7439450000000001</v>
      </c>
      <c r="E70" s="111"/>
      <c r="F70" s="252" t="s">
        <v>171</v>
      </c>
      <c r="G70" s="111"/>
      <c r="H70" s="158"/>
    </row>
    <row r="71" spans="2:8" ht="16.2" x14ac:dyDescent="0.3">
      <c r="B71" s="176" t="str">
        <f>LEFT(B70,SEARCH(",",B70))&amp;" valeur"</f>
        <v>Or (7108), valeur</v>
      </c>
      <c r="C71" s="111"/>
      <c r="D71" s="313">
        <v>43779.75</v>
      </c>
      <c r="E71" s="111"/>
      <c r="F71" s="252" t="s">
        <v>90</v>
      </c>
      <c r="G71" s="111"/>
      <c r="H71" s="158" t="s">
        <v>2369</v>
      </c>
    </row>
    <row r="72" spans="2:8" ht="16.2" x14ac:dyDescent="0.3">
      <c r="B72" s="277" t="s">
        <v>172</v>
      </c>
      <c r="C72" s="111"/>
      <c r="D72" s="289">
        <v>709819.17</v>
      </c>
      <c r="E72" s="111"/>
      <c r="F72" s="252" t="s">
        <v>173</v>
      </c>
      <c r="G72" s="111"/>
      <c r="H72" s="158" t="s">
        <v>2370</v>
      </c>
    </row>
    <row r="73" spans="2:8" ht="16.2" x14ac:dyDescent="0.3">
      <c r="B73" s="176" t="str">
        <f>LEFT(B72,SEARCH(",",B72))&amp;" valeur"</f>
        <v>Autres (2617), valeur</v>
      </c>
      <c r="C73" s="111"/>
      <c r="D73" s="288">
        <v>2019.91</v>
      </c>
      <c r="E73" s="111"/>
      <c r="F73" s="252" t="s">
        <v>168</v>
      </c>
      <c r="G73" s="111"/>
      <c r="H73" s="158"/>
    </row>
    <row r="74" spans="2:8" ht="16.2" x14ac:dyDescent="0.3">
      <c r="B74" s="277"/>
      <c r="C74" s="111"/>
      <c r="D74" s="289"/>
      <c r="E74" s="111"/>
      <c r="F74" s="252" t="s">
        <v>173</v>
      </c>
      <c r="G74" s="111"/>
      <c r="H74" s="158"/>
    </row>
    <row r="75" spans="2:8" ht="16.2" x14ac:dyDescent="0.3">
      <c r="B75" s="177"/>
      <c r="C75" s="111"/>
      <c r="D75" s="254" t="s">
        <v>174</v>
      </c>
      <c r="E75" s="111"/>
      <c r="F75" s="252" t="s">
        <v>168</v>
      </c>
      <c r="G75" s="111"/>
      <c r="H75" s="161" t="s">
        <v>169</v>
      </c>
    </row>
    <row r="76" spans="2:8" ht="16.2" x14ac:dyDescent="0.3">
      <c r="B76" s="162"/>
      <c r="C76" s="111"/>
      <c r="D76" s="163"/>
      <c r="E76" s="111"/>
      <c r="F76" s="163"/>
      <c r="G76" s="111"/>
      <c r="H76" s="111"/>
    </row>
    <row r="77" spans="2:8" ht="16.2" x14ac:dyDescent="0.3">
      <c r="B77" s="153" t="s">
        <v>175</v>
      </c>
      <c r="C77" s="111"/>
      <c r="D77" s="173"/>
      <c r="E77" s="111"/>
      <c r="F77" s="173"/>
      <c r="G77" s="111"/>
      <c r="H77" s="155"/>
    </row>
    <row r="78" spans="2:8" ht="16.5" customHeight="1" x14ac:dyDescent="0.3">
      <c r="B78" s="175" t="s">
        <v>176</v>
      </c>
      <c r="C78" s="111"/>
      <c r="D78" s="252" t="s">
        <v>130</v>
      </c>
      <c r="E78" s="111"/>
      <c r="F78" s="252" t="s">
        <v>2327</v>
      </c>
      <c r="G78" s="111"/>
      <c r="H78" s="158"/>
    </row>
    <row r="79" spans="2:8" ht="16.2" x14ac:dyDescent="0.3">
      <c r="B79" s="175" t="s">
        <v>178</v>
      </c>
      <c r="C79" s="111"/>
      <c r="D79" s="252" t="s">
        <v>130</v>
      </c>
      <c r="E79" s="111"/>
      <c r="F79" s="252" t="s">
        <v>2327</v>
      </c>
      <c r="G79" s="111"/>
      <c r="H79" s="158"/>
    </row>
    <row r="80" spans="2:8" ht="16.2" x14ac:dyDescent="0.3">
      <c r="B80" s="277" t="s">
        <v>166</v>
      </c>
      <c r="C80" s="111"/>
      <c r="D80" s="288">
        <v>107857.72</v>
      </c>
      <c r="E80" s="111"/>
      <c r="F80" s="252" t="s">
        <v>167</v>
      </c>
      <c r="G80" s="111"/>
      <c r="H80" s="158"/>
    </row>
    <row r="81" spans="2:8" ht="16.2" x14ac:dyDescent="0.3">
      <c r="B81" s="176" t="str">
        <f>LEFT(B80,SEARCH(",",B80))&amp;" valeur"</f>
        <v>Diamants (7102), valeur</v>
      </c>
      <c r="C81" s="111"/>
      <c r="D81" s="288">
        <v>8776</v>
      </c>
      <c r="E81" s="111"/>
      <c r="F81" s="252" t="s">
        <v>168</v>
      </c>
      <c r="G81" s="111"/>
      <c r="H81" s="158"/>
    </row>
    <row r="82" spans="2:8" ht="16.2" x14ac:dyDescent="0.3">
      <c r="B82" s="277" t="s">
        <v>170</v>
      </c>
      <c r="C82" s="111"/>
      <c r="D82" s="288">
        <v>1.7439450000000001</v>
      </c>
      <c r="E82" s="111"/>
      <c r="F82" s="252" t="s">
        <v>171</v>
      </c>
      <c r="G82" s="111"/>
      <c r="H82" s="158"/>
    </row>
    <row r="83" spans="2:8" ht="16.2" x14ac:dyDescent="0.3">
      <c r="B83" s="176" t="str">
        <f>LEFT(B82,SEARCH(",",B82))&amp;" valeur"</f>
        <v>Or (7108), valeur</v>
      </c>
      <c r="C83" s="111"/>
      <c r="D83" s="289">
        <f>43989.57*1000</f>
        <v>43989570</v>
      </c>
      <c r="E83" s="111"/>
      <c r="F83" s="252" t="s">
        <v>90</v>
      </c>
      <c r="G83" s="111"/>
      <c r="H83" s="158"/>
    </row>
    <row r="84" spans="2:8" ht="16.2" x14ac:dyDescent="0.3">
      <c r="B84" s="277" t="s">
        <v>172</v>
      </c>
      <c r="C84" s="111"/>
      <c r="D84" s="289">
        <v>224968</v>
      </c>
      <c r="E84" s="111"/>
      <c r="F84" s="252" t="s">
        <v>173</v>
      </c>
      <c r="G84" s="111"/>
      <c r="H84" s="158" t="s">
        <v>2371</v>
      </c>
    </row>
    <row r="85" spans="2:8" ht="16.2" x14ac:dyDescent="0.3">
      <c r="B85" s="177" t="str">
        <f>LEFT(B84,SEARCH(",",B84))&amp;" valeur"</f>
        <v>Autres (2617), valeur</v>
      </c>
      <c r="C85" s="111"/>
      <c r="D85" s="289">
        <f>7529.77*1000</f>
        <v>7529770</v>
      </c>
      <c r="E85" s="111"/>
      <c r="F85" s="252" t="s">
        <v>90</v>
      </c>
      <c r="G85" s="111"/>
      <c r="H85" s="158"/>
    </row>
    <row r="86" spans="2:8" ht="16.2" x14ac:dyDescent="0.3">
      <c r="B86" s="277"/>
      <c r="C86" s="111"/>
      <c r="D86" s="289"/>
      <c r="E86" s="111"/>
      <c r="F86" s="252" t="s">
        <v>173</v>
      </c>
      <c r="G86" s="111"/>
      <c r="H86" s="158"/>
    </row>
    <row r="87" spans="2:8" ht="16.2" x14ac:dyDescent="0.3">
      <c r="B87" s="177"/>
      <c r="C87" s="111"/>
      <c r="D87" s="254" t="s">
        <v>174</v>
      </c>
      <c r="E87" s="111"/>
      <c r="F87" s="252" t="s">
        <v>168</v>
      </c>
      <c r="G87" s="111"/>
      <c r="H87" s="161"/>
    </row>
    <row r="88" spans="2:8" ht="16.2" x14ac:dyDescent="0.3">
      <c r="B88" s="162"/>
      <c r="C88" s="111"/>
      <c r="D88" s="163"/>
      <c r="E88" s="111"/>
      <c r="F88" s="163"/>
      <c r="G88" s="111"/>
      <c r="H88" s="111"/>
    </row>
    <row r="89" spans="2:8" ht="16.2" x14ac:dyDescent="0.3">
      <c r="B89" s="153" t="s">
        <v>180</v>
      </c>
      <c r="C89" s="111"/>
      <c r="D89" s="173"/>
      <c r="E89" s="111"/>
      <c r="F89" s="178"/>
      <c r="G89" s="111"/>
      <c r="H89" s="155"/>
    </row>
    <row r="90" spans="2:8" ht="30" x14ac:dyDescent="0.3">
      <c r="B90" s="175" t="s">
        <v>181</v>
      </c>
      <c r="C90" s="111"/>
      <c r="D90" s="252" t="s">
        <v>130</v>
      </c>
      <c r="E90" s="111"/>
      <c r="F90" s="252" t="s">
        <v>160</v>
      </c>
      <c r="G90" s="111"/>
      <c r="H90" s="158"/>
    </row>
    <row r="91" spans="2:8" ht="30" x14ac:dyDescent="0.3">
      <c r="B91" s="179" t="s">
        <v>182</v>
      </c>
      <c r="C91" s="111"/>
      <c r="D91" s="252" t="s">
        <v>130</v>
      </c>
      <c r="E91" s="111"/>
      <c r="F91" s="252" t="s">
        <v>160</v>
      </c>
      <c r="G91" s="111"/>
      <c r="H91" s="158"/>
    </row>
    <row r="92" spans="2:8" ht="60" x14ac:dyDescent="0.3">
      <c r="B92" s="180" t="s">
        <v>183</v>
      </c>
      <c r="C92" s="111"/>
      <c r="D92" s="311">
        <v>0.45200000000000001</v>
      </c>
      <c r="E92" s="111"/>
      <c r="F92" s="312" t="s">
        <v>184</v>
      </c>
      <c r="G92" s="111"/>
      <c r="H92" s="310" t="s">
        <v>2373</v>
      </c>
    </row>
    <row r="93" spans="2:8" ht="16.2" x14ac:dyDescent="0.3">
      <c r="B93" s="162"/>
      <c r="C93" s="111"/>
      <c r="D93" s="163"/>
      <c r="E93" s="111"/>
      <c r="F93" s="163"/>
      <c r="G93" s="111"/>
      <c r="H93" s="111"/>
    </row>
    <row r="94" spans="2:8" ht="16.2" x14ac:dyDescent="0.3">
      <c r="B94" s="153" t="s">
        <v>185</v>
      </c>
      <c r="C94" s="111"/>
      <c r="D94" s="178"/>
      <c r="E94" s="111"/>
      <c r="F94" s="178"/>
      <c r="G94" s="111"/>
      <c r="H94" s="155"/>
    </row>
    <row r="95" spans="2:8" ht="30" x14ac:dyDescent="0.3">
      <c r="B95" s="180" t="s">
        <v>186</v>
      </c>
      <c r="C95" s="275"/>
      <c r="D95" s="254" t="s">
        <v>130</v>
      </c>
      <c r="E95" s="275"/>
      <c r="F95" s="254" t="s">
        <v>164</v>
      </c>
      <c r="G95" s="111"/>
      <c r="H95" s="158"/>
    </row>
    <row r="96" spans="2:8" ht="16.2" x14ac:dyDescent="0.3">
      <c r="B96" s="181" t="s">
        <v>2582</v>
      </c>
      <c r="C96" s="111"/>
      <c r="D96" s="261" t="s">
        <v>130</v>
      </c>
      <c r="E96" s="255"/>
      <c r="F96" s="261" t="s">
        <v>164</v>
      </c>
      <c r="G96" s="111"/>
      <c r="H96" s="158"/>
    </row>
    <row r="97" spans="2:8" ht="16.2" x14ac:dyDescent="0.3">
      <c r="B97" s="335" t="s">
        <v>2593</v>
      </c>
      <c r="C97" s="111"/>
      <c r="D97" s="252">
        <v>4.0001899999999998E-3</v>
      </c>
      <c r="E97" s="111"/>
      <c r="F97" s="252" t="s">
        <v>171</v>
      </c>
      <c r="G97" s="111"/>
      <c r="H97" s="339" t="s">
        <v>2594</v>
      </c>
    </row>
    <row r="98" spans="2:8" ht="16.2" x14ac:dyDescent="0.3">
      <c r="B98" s="335" t="s">
        <v>2584</v>
      </c>
      <c r="C98" s="111"/>
      <c r="D98" s="252" t="s">
        <v>102</v>
      </c>
      <c r="E98" s="111"/>
      <c r="F98" s="252" t="s">
        <v>2585</v>
      </c>
      <c r="G98" s="111"/>
      <c r="H98" s="158"/>
    </row>
    <row r="99" spans="2:8" ht="16.2" x14ac:dyDescent="0.3">
      <c r="B99" s="336" t="s">
        <v>2586</v>
      </c>
      <c r="C99" s="275"/>
      <c r="D99" s="254" t="s">
        <v>174</v>
      </c>
      <c r="E99" s="275"/>
      <c r="F99" s="254" t="s">
        <v>171</v>
      </c>
      <c r="G99" s="111"/>
      <c r="H99" s="158"/>
    </row>
    <row r="100" spans="2:8" ht="32.4" x14ac:dyDescent="0.3">
      <c r="B100" s="176" t="s">
        <v>2587</v>
      </c>
      <c r="C100" s="111"/>
      <c r="D100" s="337" t="s">
        <v>142</v>
      </c>
      <c r="E100" s="111"/>
      <c r="F100" s="337"/>
      <c r="G100" s="111"/>
      <c r="H100" s="340" t="s">
        <v>2631</v>
      </c>
    </row>
    <row r="101" spans="2:8" ht="16.2" x14ac:dyDescent="0.3">
      <c r="B101" s="335" t="s">
        <v>2583</v>
      </c>
      <c r="C101" s="111"/>
      <c r="D101" s="252" t="s">
        <v>102</v>
      </c>
      <c r="E101" s="111"/>
      <c r="F101" s="252" t="s">
        <v>173</v>
      </c>
      <c r="G101" s="111"/>
      <c r="H101" s="158"/>
    </row>
    <row r="102" spans="2:8" ht="16.2" x14ac:dyDescent="0.3">
      <c r="B102" s="338" t="s">
        <v>2588</v>
      </c>
      <c r="C102" s="111"/>
      <c r="D102" s="252" t="s">
        <v>102</v>
      </c>
      <c r="E102" s="111"/>
      <c r="F102" s="252" t="s">
        <v>168</v>
      </c>
      <c r="G102" s="111"/>
      <c r="H102" s="158" t="s">
        <v>169</v>
      </c>
    </row>
    <row r="103" spans="2:8" ht="16.2" x14ac:dyDescent="0.3">
      <c r="B103" s="335" t="s">
        <v>2584</v>
      </c>
      <c r="C103" s="111"/>
      <c r="D103" s="252" t="s">
        <v>102</v>
      </c>
      <c r="E103" s="111"/>
      <c r="F103" s="252" t="s">
        <v>2585</v>
      </c>
      <c r="G103" s="111"/>
      <c r="H103" s="158"/>
    </row>
    <row r="104" spans="2:8" ht="16.2" x14ac:dyDescent="0.3">
      <c r="B104" s="338" t="s">
        <v>2589</v>
      </c>
      <c r="C104" s="111"/>
      <c r="D104" s="252" t="s">
        <v>102</v>
      </c>
      <c r="E104" s="111"/>
      <c r="F104" s="252" t="s">
        <v>168</v>
      </c>
      <c r="G104" s="111"/>
      <c r="H104" s="158" t="s">
        <v>169</v>
      </c>
    </row>
    <row r="105" spans="2:8" ht="30" x14ac:dyDescent="0.3">
      <c r="B105" s="335" t="s">
        <v>2593</v>
      </c>
      <c r="C105" s="111"/>
      <c r="D105" s="252" t="s">
        <v>142</v>
      </c>
      <c r="E105" s="111"/>
      <c r="F105" s="252" t="s">
        <v>171</v>
      </c>
      <c r="G105" s="111"/>
      <c r="H105" s="292" t="s">
        <v>2631</v>
      </c>
    </row>
    <row r="106" spans="2:8" ht="30" x14ac:dyDescent="0.3">
      <c r="B106" s="338" t="s">
        <v>2632</v>
      </c>
      <c r="C106" s="111"/>
      <c r="D106" s="252" t="s">
        <v>142</v>
      </c>
      <c r="E106" s="111"/>
      <c r="F106" s="252" t="s">
        <v>168</v>
      </c>
      <c r="G106" s="111"/>
      <c r="H106" s="292" t="s">
        <v>2631</v>
      </c>
    </row>
    <row r="107" spans="2:8" ht="30" x14ac:dyDescent="0.3">
      <c r="B107" s="177" t="s">
        <v>2590</v>
      </c>
      <c r="C107" s="111"/>
      <c r="D107" s="254" t="s">
        <v>102</v>
      </c>
      <c r="E107" s="111"/>
      <c r="F107" s="254"/>
      <c r="G107" s="111"/>
      <c r="H107" s="161"/>
    </row>
    <row r="108" spans="2:8" ht="16.2" x14ac:dyDescent="0.3">
      <c r="B108" s="162"/>
      <c r="C108" s="111"/>
      <c r="E108" s="111"/>
      <c r="F108" s="182"/>
      <c r="G108" s="111"/>
      <c r="H108" s="111"/>
    </row>
    <row r="109" spans="2:8" ht="15.9" customHeight="1" x14ac:dyDescent="0.3">
      <c r="B109" s="153" t="s">
        <v>187</v>
      </c>
      <c r="C109" s="111"/>
      <c r="D109" s="178"/>
      <c r="E109" s="111"/>
      <c r="F109" s="178"/>
      <c r="G109" s="111"/>
      <c r="H109" s="155"/>
    </row>
    <row r="110" spans="2:8" ht="30" x14ac:dyDescent="0.3">
      <c r="B110" s="179" t="s">
        <v>188</v>
      </c>
      <c r="C110" s="111"/>
      <c r="D110" s="252" t="s">
        <v>130</v>
      </c>
      <c r="E110" s="111"/>
      <c r="F110" s="252" t="s">
        <v>177</v>
      </c>
      <c r="G110" s="111"/>
      <c r="H110" s="158"/>
    </row>
    <row r="111" spans="2:8" ht="30.75" customHeight="1" x14ac:dyDescent="0.3">
      <c r="B111" s="183" t="s">
        <v>189</v>
      </c>
      <c r="C111" s="111"/>
      <c r="D111" s="254" t="s">
        <v>174</v>
      </c>
      <c r="E111" s="111"/>
      <c r="F111" s="254" t="s">
        <v>168</v>
      </c>
      <c r="G111" s="111"/>
      <c r="H111" s="161"/>
    </row>
    <row r="112" spans="2:8" ht="16.2" x14ac:dyDescent="0.3">
      <c r="B112" s="162"/>
      <c r="C112" s="111"/>
      <c r="D112" s="163"/>
      <c r="E112" s="111"/>
      <c r="F112" s="182"/>
      <c r="G112" s="111"/>
      <c r="H112" s="111"/>
    </row>
    <row r="113" spans="2:8" ht="16.2" x14ac:dyDescent="0.3">
      <c r="B113" s="153" t="s">
        <v>190</v>
      </c>
      <c r="C113" s="111"/>
      <c r="D113" s="178"/>
      <c r="E113" s="111"/>
      <c r="F113" s="178"/>
      <c r="G113" s="111"/>
      <c r="H113" s="155"/>
    </row>
    <row r="114" spans="2:8" ht="30" x14ac:dyDescent="0.3">
      <c r="B114" s="179" t="s">
        <v>191</v>
      </c>
      <c r="C114" s="111"/>
      <c r="D114" s="252" t="s">
        <v>102</v>
      </c>
      <c r="E114" s="111"/>
      <c r="F114" s="252" t="s">
        <v>2328</v>
      </c>
      <c r="G114" s="111"/>
      <c r="H114" s="158"/>
    </row>
    <row r="115" spans="2:8" ht="30.75" customHeight="1" x14ac:dyDescent="0.3">
      <c r="B115" s="183" t="s">
        <v>192</v>
      </c>
      <c r="C115" s="111"/>
      <c r="D115" s="254" t="s">
        <v>174</v>
      </c>
      <c r="E115" s="111"/>
      <c r="F115" s="254" t="s">
        <v>168</v>
      </c>
      <c r="G115" s="111"/>
      <c r="H115" s="161"/>
    </row>
    <row r="116" spans="2:8" ht="16.2" x14ac:dyDescent="0.3">
      <c r="B116" s="162"/>
      <c r="C116" s="111"/>
      <c r="D116" s="163"/>
      <c r="E116" s="111"/>
      <c r="F116" s="182"/>
      <c r="G116" s="111"/>
      <c r="H116" s="111"/>
    </row>
    <row r="117" spans="2:8" ht="33.9" customHeight="1" x14ac:dyDescent="0.3">
      <c r="B117" s="153" t="s">
        <v>193</v>
      </c>
      <c r="C117" s="111"/>
      <c r="D117" s="178"/>
      <c r="E117" s="111"/>
      <c r="F117" s="178"/>
      <c r="G117" s="111"/>
      <c r="H117" s="155"/>
    </row>
    <row r="118" spans="2:8" ht="30" x14ac:dyDescent="0.3">
      <c r="B118" s="179" t="s">
        <v>194</v>
      </c>
      <c r="C118" s="111"/>
      <c r="D118" s="252" t="s">
        <v>130</v>
      </c>
      <c r="E118" s="111"/>
      <c r="F118" s="252" t="s">
        <v>2372</v>
      </c>
      <c r="G118" s="111"/>
      <c r="H118" s="158"/>
    </row>
    <row r="119" spans="2:8" ht="30.75" customHeight="1" x14ac:dyDescent="0.3">
      <c r="B119" s="183" t="s">
        <v>195</v>
      </c>
      <c r="C119" s="111"/>
      <c r="D119" s="254">
        <v>0</v>
      </c>
      <c r="E119" s="111"/>
      <c r="F119" s="252" t="s">
        <v>168</v>
      </c>
      <c r="G119" s="111"/>
      <c r="H119" s="158"/>
    </row>
    <row r="120" spans="2:8" ht="16.2" x14ac:dyDescent="0.3">
      <c r="B120" s="162"/>
      <c r="C120" s="111"/>
      <c r="D120" s="163"/>
      <c r="E120" s="111"/>
      <c r="F120" s="281"/>
      <c r="G120" s="111"/>
      <c r="H120" s="111"/>
    </row>
    <row r="121" spans="2:8" ht="16.2" x14ac:dyDescent="0.3">
      <c r="B121" s="153" t="s">
        <v>196</v>
      </c>
      <c r="C121" s="111"/>
      <c r="D121" s="178"/>
      <c r="E121" s="111"/>
      <c r="F121" s="178"/>
      <c r="G121" s="111"/>
      <c r="H121" s="155"/>
    </row>
    <row r="122" spans="2:8" ht="30" customHeight="1" x14ac:dyDescent="0.3">
      <c r="B122" s="179" t="str">
        <f>"Le government divulgue-t-il des informations sur les"&amp;RIGHT(B121,LEN(B121)-SEARCH(":",B121,1))&amp;"?"</f>
        <v>Le government divulgue-t-il des informations sur les Paiements directs infranationaux ?</v>
      </c>
      <c r="C122" s="111"/>
      <c r="D122" s="252" t="s">
        <v>130</v>
      </c>
      <c r="E122" s="111"/>
      <c r="F122" s="252" t="s">
        <v>2329</v>
      </c>
      <c r="G122" s="111"/>
      <c r="H122" s="158"/>
    </row>
    <row r="123" spans="2:8" ht="30" x14ac:dyDescent="0.3">
      <c r="B123" s="183" t="s">
        <v>197</v>
      </c>
      <c r="C123" s="111"/>
      <c r="D123" s="294">
        <v>12320406</v>
      </c>
      <c r="E123" s="111"/>
      <c r="F123" s="254" t="s">
        <v>90</v>
      </c>
      <c r="G123" s="111"/>
      <c r="H123" s="161"/>
    </row>
    <row r="124" spans="2:8" ht="16.2" x14ac:dyDescent="0.3">
      <c r="B124" s="162"/>
      <c r="C124" s="111"/>
      <c r="D124" s="163"/>
      <c r="E124" s="111"/>
      <c r="F124" s="182"/>
      <c r="G124" s="111"/>
      <c r="H124" s="111"/>
    </row>
    <row r="125" spans="2:8" ht="16.2" x14ac:dyDescent="0.3">
      <c r="B125" s="153" t="s">
        <v>198</v>
      </c>
      <c r="C125" s="111"/>
      <c r="D125" s="178"/>
      <c r="E125" s="111"/>
      <c r="F125" s="182"/>
      <c r="G125" s="111"/>
      <c r="H125" s="155"/>
    </row>
    <row r="126" spans="2:8" ht="30" x14ac:dyDescent="0.3">
      <c r="B126" s="180" t="s">
        <v>199</v>
      </c>
      <c r="C126" s="111"/>
      <c r="D126" s="280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1.9589041095890412</v>
      </c>
      <c r="E126" s="111"/>
      <c r="F126" s="182"/>
      <c r="G126" s="111"/>
      <c r="H126" s="161"/>
    </row>
    <row r="127" spans="2:8" ht="16.2" x14ac:dyDescent="0.3">
      <c r="B127" s="162"/>
      <c r="C127" s="111"/>
      <c r="D127" s="163"/>
      <c r="E127" s="111"/>
      <c r="F127" s="182"/>
      <c r="G127" s="111"/>
      <c r="H127" s="111"/>
    </row>
    <row r="128" spans="2:8" ht="16.2" x14ac:dyDescent="0.3">
      <c r="B128" s="153" t="s">
        <v>200</v>
      </c>
      <c r="C128" s="111"/>
      <c r="D128" s="178"/>
      <c r="E128" s="111"/>
      <c r="F128" s="178"/>
      <c r="G128" s="111"/>
      <c r="H128" s="155"/>
    </row>
    <row r="129" spans="2:8" ht="60" x14ac:dyDescent="0.3">
      <c r="B129" s="175" t="s">
        <v>201</v>
      </c>
      <c r="C129" s="111"/>
      <c r="D129" s="252" t="s">
        <v>130</v>
      </c>
      <c r="E129" s="111"/>
      <c r="F129" s="252" t="s">
        <v>2330</v>
      </c>
      <c r="G129" s="111"/>
      <c r="H129" s="158"/>
    </row>
    <row r="130" spans="2:8" ht="45" x14ac:dyDescent="0.3">
      <c r="B130" s="176" t="s">
        <v>202</v>
      </c>
      <c r="C130" s="111"/>
      <c r="D130" s="252" t="s">
        <v>130</v>
      </c>
      <c r="E130" s="111"/>
      <c r="F130" s="252" t="s">
        <v>2330</v>
      </c>
      <c r="G130" s="111"/>
      <c r="H130" s="158"/>
    </row>
    <row r="131" spans="2:8" ht="30" x14ac:dyDescent="0.3">
      <c r="B131" s="175" t="s">
        <v>203</v>
      </c>
      <c r="C131" s="111"/>
      <c r="D131" s="252" t="s">
        <v>130</v>
      </c>
      <c r="E131" s="111"/>
      <c r="F131" s="252" t="s">
        <v>2330</v>
      </c>
      <c r="G131" s="111"/>
      <c r="H131" s="158"/>
    </row>
    <row r="132" spans="2:8" ht="16.2" x14ac:dyDescent="0.3">
      <c r="B132" s="159" t="s">
        <v>204</v>
      </c>
      <c r="C132" s="111"/>
      <c r="D132" s="252" t="s">
        <v>142</v>
      </c>
      <c r="E132" s="111"/>
      <c r="F132" s="252" t="str">
        <f>IF(D132=Listes!$K$4,"&lt; Indiquez l'URL de la source &gt;",IF(D132=Listes!$K$5,"&lt; Référence de la section dans le Rapport ITIE ou URL&gt;",IF(D132=Listes!$K$6,"&lt; Référence de la non-applicabilité &gt;","")))</f>
        <v/>
      </c>
      <c r="G132" s="111"/>
      <c r="H132" s="158"/>
    </row>
    <row r="133" spans="2:8" ht="30" x14ac:dyDescent="0.3">
      <c r="B133" s="175" t="s">
        <v>205</v>
      </c>
      <c r="C133" s="111"/>
      <c r="D133" s="252" t="s">
        <v>130</v>
      </c>
      <c r="E133" s="111"/>
      <c r="F133" s="252" t="s">
        <v>2330</v>
      </c>
      <c r="G133" s="111"/>
      <c r="H133" s="158"/>
    </row>
    <row r="134" spans="2:8" ht="16.2" x14ac:dyDescent="0.3">
      <c r="B134" s="160" t="s">
        <v>206</v>
      </c>
      <c r="C134" s="111"/>
      <c r="D134" s="252" t="s">
        <v>142</v>
      </c>
      <c r="E134" s="111"/>
      <c r="F134" s="252" t="str">
        <f>IF(D134=Listes!$K$4,"&lt; Indiquez l'URL de la source &gt;",IF(D134=Listes!$K$5,"&lt; Référence de la section dans le Rapport ITIE ou URL&gt;",IF(D134=Listes!$K$6,"&lt; Référence de la non-applicabilité &gt;","")))</f>
        <v/>
      </c>
      <c r="G134" s="111"/>
      <c r="H134" s="161"/>
    </row>
    <row r="135" spans="2:8" ht="16.2" x14ac:dyDescent="0.3">
      <c r="B135" s="162"/>
      <c r="C135" s="111"/>
      <c r="D135" s="163"/>
      <c r="E135" s="111"/>
      <c r="F135" s="182"/>
      <c r="G135" s="111"/>
      <c r="H135" s="111"/>
    </row>
    <row r="136" spans="2:8" ht="30" x14ac:dyDescent="0.3">
      <c r="B136" s="153" t="s">
        <v>207</v>
      </c>
      <c r="C136" s="111"/>
      <c r="D136" s="178"/>
      <c r="E136" s="111"/>
      <c r="F136" s="178"/>
      <c r="G136" s="111"/>
      <c r="H136" s="155"/>
    </row>
    <row r="137" spans="2:8" ht="60" x14ac:dyDescent="0.3">
      <c r="B137" s="179" t="s">
        <v>208</v>
      </c>
      <c r="C137" s="111"/>
      <c r="D137" s="252" t="s">
        <v>130</v>
      </c>
      <c r="E137" s="111"/>
      <c r="F137" s="252" t="s">
        <v>2581</v>
      </c>
      <c r="G137" s="111"/>
      <c r="H137" s="158"/>
    </row>
    <row r="138" spans="2:8" ht="45" x14ac:dyDescent="0.3">
      <c r="B138" s="183" t="s">
        <v>209</v>
      </c>
      <c r="C138" s="111"/>
      <c r="D138" s="315">
        <v>360211524</v>
      </c>
      <c r="E138" s="111"/>
      <c r="F138" s="254" t="s">
        <v>90</v>
      </c>
      <c r="G138" s="111"/>
      <c r="H138" s="161"/>
    </row>
    <row r="139" spans="2:8" ht="16.2" x14ac:dyDescent="0.3">
      <c r="B139" s="162"/>
      <c r="C139" s="111"/>
      <c r="D139" s="163"/>
      <c r="E139" s="111"/>
      <c r="F139" s="182"/>
      <c r="G139" s="111"/>
      <c r="H139" s="111"/>
    </row>
    <row r="140" spans="2:8" ht="16.2" x14ac:dyDescent="0.3">
      <c r="B140" s="153" t="s">
        <v>210</v>
      </c>
      <c r="C140" s="111"/>
      <c r="D140" s="178"/>
      <c r="E140" s="111"/>
      <c r="F140" s="178"/>
      <c r="G140" s="111"/>
      <c r="H140" s="155"/>
    </row>
    <row r="141" spans="2:8" ht="30" x14ac:dyDescent="0.3">
      <c r="B141" s="179" t="s">
        <v>211</v>
      </c>
      <c r="C141" s="111"/>
      <c r="D141" s="252" t="s">
        <v>102</v>
      </c>
      <c r="E141" s="111"/>
      <c r="F141" s="252" t="s">
        <v>2331</v>
      </c>
      <c r="G141" s="111"/>
      <c r="H141" s="158"/>
    </row>
    <row r="142" spans="2:8" ht="45" x14ac:dyDescent="0.3">
      <c r="B142" s="181" t="s">
        <v>213</v>
      </c>
      <c r="C142" s="111"/>
      <c r="D142" s="289"/>
      <c r="E142" s="111"/>
      <c r="F142" s="252" t="s">
        <v>90</v>
      </c>
      <c r="G142" s="111"/>
      <c r="H142" s="158"/>
    </row>
    <row r="143" spans="2:8" ht="30" x14ac:dyDescent="0.3">
      <c r="B143" s="183" t="s">
        <v>214</v>
      </c>
      <c r="C143" s="111"/>
      <c r="D143" s="254" t="s">
        <v>174</v>
      </c>
      <c r="E143" s="111"/>
      <c r="F143" s="254" t="s">
        <v>90</v>
      </c>
      <c r="G143" s="111"/>
      <c r="H143" s="161"/>
    </row>
    <row r="144" spans="2:8" ht="16.2" x14ac:dyDescent="0.3">
      <c r="B144" s="162"/>
      <c r="C144" s="111"/>
      <c r="D144" s="163"/>
      <c r="E144" s="111"/>
      <c r="F144" s="182"/>
      <c r="G144" s="111"/>
      <c r="H144" s="111"/>
    </row>
    <row r="145" spans="2:8" ht="30" x14ac:dyDescent="0.3">
      <c r="B145" s="153" t="s">
        <v>215</v>
      </c>
      <c r="C145" s="111"/>
      <c r="D145" s="178"/>
      <c r="E145" s="111"/>
      <c r="F145" s="178"/>
      <c r="G145" s="111"/>
      <c r="H145" s="155"/>
    </row>
    <row r="146" spans="2:8" ht="63" customHeight="1" x14ac:dyDescent="0.3">
      <c r="B146" s="179" t="s">
        <v>216</v>
      </c>
      <c r="C146" s="111"/>
      <c r="D146" s="252" t="s">
        <v>130</v>
      </c>
      <c r="E146" s="111"/>
      <c r="F146" s="252" t="s">
        <v>2332</v>
      </c>
      <c r="G146" s="111"/>
      <c r="H146" s="158"/>
    </row>
    <row r="147" spans="2:8" ht="30" x14ac:dyDescent="0.3">
      <c r="B147" s="179" t="s">
        <v>218</v>
      </c>
      <c r="C147" s="111"/>
      <c r="D147" s="252" t="s">
        <v>130</v>
      </c>
      <c r="E147" s="111"/>
      <c r="F147" s="252" t="s">
        <v>2332</v>
      </c>
      <c r="G147" s="111"/>
      <c r="H147" s="158"/>
    </row>
    <row r="148" spans="2:8" ht="60" x14ac:dyDescent="0.3">
      <c r="B148" s="180" t="s">
        <v>219</v>
      </c>
      <c r="C148" s="111"/>
      <c r="D148" s="252" t="s">
        <v>130</v>
      </c>
      <c r="E148" s="111"/>
      <c r="F148" s="252" t="s">
        <v>2332</v>
      </c>
      <c r="G148" s="111"/>
      <c r="H148" s="161"/>
    </row>
    <row r="149" spans="2:8" ht="16.2" x14ac:dyDescent="0.3">
      <c r="B149" s="162"/>
      <c r="C149" s="111"/>
      <c r="D149" s="163"/>
      <c r="E149" s="111"/>
      <c r="F149" s="182"/>
      <c r="G149" s="111"/>
      <c r="H149" s="111"/>
    </row>
    <row r="150" spans="2:8" ht="32.4" customHeight="1" x14ac:dyDescent="0.3">
      <c r="B150" s="153" t="s">
        <v>220</v>
      </c>
      <c r="C150" s="111"/>
      <c r="D150" s="178"/>
      <c r="E150" s="111"/>
      <c r="F150" s="178"/>
      <c r="G150" s="111"/>
      <c r="H150" s="155"/>
    </row>
    <row r="151" spans="2:8" ht="30" x14ac:dyDescent="0.3">
      <c r="B151" s="179" t="s">
        <v>221</v>
      </c>
      <c r="C151" s="111"/>
      <c r="D151" s="252" t="s">
        <v>142</v>
      </c>
      <c r="E151" s="111"/>
      <c r="F151" s="252" t="s">
        <v>2333</v>
      </c>
      <c r="G151" s="111"/>
      <c r="H151" s="158"/>
    </row>
    <row r="152" spans="2:8" ht="30" x14ac:dyDescent="0.3">
      <c r="B152" s="181" t="s">
        <v>222</v>
      </c>
      <c r="C152" s="111"/>
      <c r="D152" s="252" t="s">
        <v>174</v>
      </c>
      <c r="E152" s="111"/>
      <c r="F152" s="252" t="s">
        <v>168</v>
      </c>
      <c r="G152" s="111"/>
      <c r="H152" s="158"/>
    </row>
    <row r="153" spans="2:8" ht="30" x14ac:dyDescent="0.3">
      <c r="B153" s="181" t="s">
        <v>223</v>
      </c>
      <c r="C153" s="111"/>
      <c r="D153" s="289"/>
      <c r="E153" s="184"/>
      <c r="F153" s="252" t="s">
        <v>90</v>
      </c>
      <c r="G153" s="111"/>
      <c r="H153" s="158"/>
    </row>
    <row r="154" spans="2:8" ht="30" x14ac:dyDescent="0.3">
      <c r="B154" s="179" t="s">
        <v>224</v>
      </c>
      <c r="C154" s="111"/>
      <c r="D154" s="252" t="s">
        <v>130</v>
      </c>
      <c r="E154" s="111"/>
      <c r="F154" s="252" t="s">
        <v>2333</v>
      </c>
      <c r="G154" s="111"/>
      <c r="H154" s="158"/>
    </row>
    <row r="155" spans="2:8" ht="30" x14ac:dyDescent="0.3">
      <c r="B155" s="181" t="s">
        <v>225</v>
      </c>
      <c r="C155" s="111"/>
      <c r="D155" s="252" t="s">
        <v>174</v>
      </c>
      <c r="E155" s="111"/>
      <c r="F155" s="252" t="s">
        <v>168</v>
      </c>
      <c r="G155" s="111"/>
      <c r="H155" s="158"/>
    </row>
    <row r="156" spans="2:8" ht="30" x14ac:dyDescent="0.3">
      <c r="B156" s="181" t="s">
        <v>226</v>
      </c>
      <c r="C156" s="111"/>
      <c r="D156" s="289">
        <v>347891118</v>
      </c>
      <c r="E156" s="111"/>
      <c r="F156" s="252" t="s">
        <v>168</v>
      </c>
      <c r="G156" s="111"/>
      <c r="H156" s="158"/>
    </row>
    <row r="157" spans="2:8" ht="30" x14ac:dyDescent="0.3">
      <c r="B157" s="179" t="s">
        <v>227</v>
      </c>
      <c r="C157" s="111"/>
      <c r="D157" s="252" t="s">
        <v>130</v>
      </c>
      <c r="E157" s="111"/>
      <c r="F157" s="252" t="s">
        <v>212</v>
      </c>
      <c r="G157" s="111"/>
      <c r="H157" s="158"/>
    </row>
    <row r="158" spans="2:8" ht="30" x14ac:dyDescent="0.3">
      <c r="B158" s="181" t="s">
        <v>228</v>
      </c>
      <c r="C158" s="111"/>
      <c r="D158" s="289">
        <v>45000000</v>
      </c>
      <c r="E158" s="111"/>
      <c r="F158" s="252" t="s">
        <v>90</v>
      </c>
      <c r="G158" s="111"/>
      <c r="H158" s="158"/>
    </row>
    <row r="159" spans="2:8" ht="30" x14ac:dyDescent="0.3">
      <c r="B159" s="183" t="s">
        <v>229</v>
      </c>
      <c r="C159" s="111"/>
      <c r="D159" s="252" t="s">
        <v>174</v>
      </c>
      <c r="E159" s="111"/>
      <c r="F159" s="252" t="s">
        <v>168</v>
      </c>
      <c r="G159" s="111"/>
      <c r="H159" s="161"/>
    </row>
    <row r="160" spans="2:8" ht="16.2" x14ac:dyDescent="0.3">
      <c r="B160" s="162"/>
      <c r="C160" s="111"/>
      <c r="D160" s="163"/>
      <c r="E160" s="111"/>
      <c r="F160" s="182"/>
      <c r="G160" s="111"/>
      <c r="H160" s="111"/>
    </row>
    <row r="161" spans="2:8" ht="16.2" x14ac:dyDescent="0.3">
      <c r="B161" s="153" t="s">
        <v>230</v>
      </c>
      <c r="C161" s="111"/>
      <c r="D161" s="178"/>
      <c r="E161" s="111"/>
      <c r="F161" s="178"/>
      <c r="G161" s="111"/>
      <c r="H161" s="155"/>
    </row>
    <row r="162" spans="2:8" ht="30" x14ac:dyDescent="0.3">
      <c r="B162" s="179" t="s">
        <v>231</v>
      </c>
      <c r="C162" s="111"/>
      <c r="D162" s="252" t="s">
        <v>102</v>
      </c>
      <c r="E162" s="111"/>
      <c r="F162" s="252" t="s">
        <v>217</v>
      </c>
      <c r="G162" s="111"/>
      <c r="H162" s="158"/>
    </row>
    <row r="163" spans="2:8" ht="30" x14ac:dyDescent="0.3">
      <c r="B163" s="183" t="s">
        <v>232</v>
      </c>
      <c r="C163" s="111"/>
      <c r="D163" s="254" t="s">
        <v>174</v>
      </c>
      <c r="E163" s="111"/>
      <c r="F163" s="254" t="s">
        <v>168</v>
      </c>
      <c r="G163" s="111"/>
      <c r="H163" s="161"/>
    </row>
    <row r="164" spans="2:8" ht="16.2" x14ac:dyDescent="0.3">
      <c r="B164" s="162"/>
      <c r="C164" s="111"/>
      <c r="D164" s="163"/>
      <c r="E164" s="111"/>
      <c r="F164" s="182"/>
      <c r="G164" s="111"/>
      <c r="H164" s="111"/>
    </row>
    <row r="165" spans="2:8" ht="16.2" x14ac:dyDescent="0.3">
      <c r="B165" s="153" t="s">
        <v>233</v>
      </c>
      <c r="C165" s="111"/>
      <c r="D165" s="185"/>
      <c r="E165" s="111"/>
      <c r="F165" s="186"/>
      <c r="G165" s="111"/>
      <c r="H165" s="155"/>
    </row>
    <row r="166" spans="2:8" ht="30" x14ac:dyDescent="0.3">
      <c r="B166" s="187" t="s">
        <v>234</v>
      </c>
      <c r="C166" s="111"/>
      <c r="D166" s="252" t="s">
        <v>130</v>
      </c>
      <c r="E166" s="111"/>
      <c r="F166" s="252" t="s">
        <v>2334</v>
      </c>
      <c r="G166" s="111"/>
      <c r="H166" s="158"/>
    </row>
    <row r="167" spans="2:8" ht="27.6" customHeight="1" x14ac:dyDescent="0.3">
      <c r="B167" s="188" t="s">
        <v>235</v>
      </c>
      <c r="C167" s="111"/>
      <c r="D167" s="288">
        <f>15.7*1000000000</f>
        <v>15700000000</v>
      </c>
      <c r="E167" s="111"/>
      <c r="F167" s="252" t="s">
        <v>90</v>
      </c>
      <c r="G167" s="111"/>
      <c r="H167" s="158"/>
    </row>
    <row r="168" spans="2:8" ht="16.2" x14ac:dyDescent="0.3">
      <c r="B168" s="175" t="s">
        <v>236</v>
      </c>
      <c r="C168" s="111"/>
      <c r="D168" s="252" t="s">
        <v>174</v>
      </c>
      <c r="E168" s="111"/>
      <c r="F168" s="252" t="s">
        <v>90</v>
      </c>
      <c r="G168" s="111"/>
      <c r="H168" s="158" t="s">
        <v>179</v>
      </c>
    </row>
    <row r="169" spans="2:8" ht="16.2" x14ac:dyDescent="0.3">
      <c r="B169" s="156" t="s">
        <v>237</v>
      </c>
      <c r="C169" s="111"/>
      <c r="D169" s="293">
        <f>856.8*1000000000</f>
        <v>856800000000</v>
      </c>
      <c r="E169" s="111"/>
      <c r="F169" s="252" t="s">
        <v>90</v>
      </c>
      <c r="G169" s="111"/>
      <c r="H169" s="158"/>
    </row>
    <row r="170" spans="2:8" ht="16.2" x14ac:dyDescent="0.3">
      <c r="B170" s="156" t="s">
        <v>238</v>
      </c>
      <c r="C170" s="111"/>
      <c r="D170" s="293">
        <f>+'Partie 3 - Entités déclarantes'!E21+'Partie 3 - Entités déclarantes'!E22+'Partie 3 - Entités déclarantes'!E23</f>
        <v>8491447393.0110884</v>
      </c>
      <c r="E170" s="111"/>
      <c r="F170" s="252" t="s">
        <v>90</v>
      </c>
      <c r="G170" s="111"/>
      <c r="H170" s="158"/>
    </row>
    <row r="171" spans="2:8" ht="16.2" x14ac:dyDescent="0.3">
      <c r="B171" s="156" t="s">
        <v>239</v>
      </c>
      <c r="C171" s="111"/>
      <c r="D171" s="252" t="s">
        <v>174</v>
      </c>
      <c r="E171" s="111"/>
      <c r="F171" s="252" t="s">
        <v>90</v>
      </c>
      <c r="G171" s="111"/>
      <c r="H171" s="158" t="s">
        <v>179</v>
      </c>
    </row>
    <row r="172" spans="2:8" ht="16.2" x14ac:dyDescent="0.3">
      <c r="B172" s="156" t="s">
        <v>240</v>
      </c>
      <c r="C172" s="111"/>
      <c r="D172" s="288">
        <f>71.249*1000000000</f>
        <v>71249000000</v>
      </c>
      <c r="E172" s="111"/>
      <c r="F172" s="252" t="s">
        <v>90</v>
      </c>
      <c r="G172" s="111"/>
      <c r="H172" s="158"/>
    </row>
    <row r="173" spans="2:8" ht="16.2" x14ac:dyDescent="0.3">
      <c r="B173" s="156" t="s">
        <v>241</v>
      </c>
      <c r="C173" s="111"/>
      <c r="D173" s="288">
        <f>77.208*1000000000</f>
        <v>77208000000</v>
      </c>
      <c r="E173" s="111"/>
      <c r="F173" s="252" t="s">
        <v>90</v>
      </c>
      <c r="G173" s="111"/>
      <c r="H173" s="158"/>
    </row>
    <row r="174" spans="2:8" ht="16.2" x14ac:dyDescent="0.3">
      <c r="B174" s="156" t="s">
        <v>242</v>
      </c>
      <c r="C174" s="111"/>
      <c r="D174" s="252" t="s">
        <v>174</v>
      </c>
      <c r="E174" s="111"/>
      <c r="F174" s="252" t="s">
        <v>243</v>
      </c>
      <c r="G174" s="111"/>
      <c r="H174" s="158" t="s">
        <v>179</v>
      </c>
    </row>
    <row r="175" spans="2:8" ht="16.2" x14ac:dyDescent="0.3">
      <c r="B175" s="156" t="s">
        <v>244</v>
      </c>
      <c r="C175" s="111"/>
      <c r="D175" s="252" t="s">
        <v>174</v>
      </c>
      <c r="E175" s="111"/>
      <c r="F175" s="252" t="s">
        <v>243</v>
      </c>
      <c r="G175" s="111"/>
      <c r="H175" s="158" t="s">
        <v>179</v>
      </c>
    </row>
    <row r="176" spans="2:8" ht="16.2" x14ac:dyDescent="0.3">
      <c r="B176" s="156" t="s">
        <v>245</v>
      </c>
      <c r="C176" s="111"/>
      <c r="D176" s="252" t="s">
        <v>174</v>
      </c>
      <c r="E176" s="111"/>
      <c r="F176" s="252" t="s">
        <v>243</v>
      </c>
      <c r="G176" s="111"/>
      <c r="H176" s="158" t="s">
        <v>179</v>
      </c>
    </row>
    <row r="177" spans="2:8" ht="16.2" x14ac:dyDescent="0.3">
      <c r="B177" s="156" t="s">
        <v>246</v>
      </c>
      <c r="C177" s="111"/>
      <c r="D177" s="252" t="s">
        <v>174</v>
      </c>
      <c r="E177" s="111"/>
      <c r="F177" s="252" t="s">
        <v>243</v>
      </c>
      <c r="G177" s="111"/>
      <c r="H177" s="158" t="s">
        <v>179</v>
      </c>
    </row>
    <row r="178" spans="2:8" ht="16.2" x14ac:dyDescent="0.3">
      <c r="B178" s="156" t="s">
        <v>247</v>
      </c>
      <c r="C178" s="111"/>
      <c r="D178" s="252" t="s">
        <v>174</v>
      </c>
      <c r="E178" s="111"/>
      <c r="F178" s="252" t="s">
        <v>90</v>
      </c>
      <c r="G178" s="111"/>
      <c r="H178" s="158" t="s">
        <v>179</v>
      </c>
    </row>
    <row r="179" spans="2:8" ht="16.2" x14ac:dyDescent="0.3">
      <c r="B179" s="174" t="s">
        <v>248</v>
      </c>
      <c r="C179" s="111"/>
      <c r="D179" s="254" t="s">
        <v>174</v>
      </c>
      <c r="E179" s="111"/>
      <c r="F179" s="254" t="s">
        <v>90</v>
      </c>
      <c r="G179" s="111"/>
      <c r="H179" s="158" t="s">
        <v>179</v>
      </c>
    </row>
    <row r="180" spans="2:8" ht="16.2" x14ac:dyDescent="0.3">
      <c r="B180" s="182"/>
      <c r="C180" s="111"/>
      <c r="D180" s="189"/>
      <c r="E180" s="111"/>
      <c r="F180" s="182"/>
      <c r="G180" s="111"/>
      <c r="H180" s="111"/>
    </row>
    <row r="181" spans="2:8" ht="16.2" x14ac:dyDescent="0.3">
      <c r="B181" s="153" t="s">
        <v>249</v>
      </c>
      <c r="C181" s="255"/>
      <c r="D181" s="256"/>
      <c r="E181" s="255"/>
      <c r="F181" s="256"/>
      <c r="G181" s="255"/>
      <c r="H181" s="257"/>
    </row>
    <row r="182" spans="2:8" ht="37.5" customHeight="1" x14ac:dyDescent="0.3">
      <c r="B182" s="264" t="s">
        <v>250</v>
      </c>
      <c r="C182" s="255"/>
      <c r="D182" s="258"/>
      <c r="E182" s="255"/>
      <c r="F182" s="258"/>
      <c r="G182" s="255"/>
      <c r="H182" s="259"/>
    </row>
    <row r="183" spans="2:8" ht="30" x14ac:dyDescent="0.3">
      <c r="B183" s="260" t="s">
        <v>251</v>
      </c>
      <c r="C183" s="255"/>
      <c r="D183" s="252" t="s">
        <v>130</v>
      </c>
      <c r="E183" s="255"/>
      <c r="F183" s="252" t="s">
        <v>2335</v>
      </c>
      <c r="G183" s="255"/>
      <c r="H183" s="259"/>
    </row>
    <row r="184" spans="2:8" ht="60" x14ac:dyDescent="0.3">
      <c r="B184" s="260" t="s">
        <v>252</v>
      </c>
      <c r="C184" s="261"/>
      <c r="D184" s="252" t="s">
        <v>142</v>
      </c>
      <c r="E184" s="255"/>
      <c r="F184" s="252" t="str">
        <f>IF(D184=Listes!$K$4,"&lt; Indiquez l'URL de la source &gt;",IF(D184=Listes!$K$5,"&lt; Référence de la section dans le Rapport ITIE ou URL&gt;",IF(D184=Listes!$K$6,"&lt; Référence de la non-applicabilité &gt;","")))</f>
        <v/>
      </c>
      <c r="G184" s="255"/>
      <c r="H184" s="259"/>
    </row>
    <row r="185" spans="2:8" ht="30" x14ac:dyDescent="0.3">
      <c r="B185" s="262" t="s">
        <v>253</v>
      </c>
      <c r="C185" s="261"/>
      <c r="D185" s="252" t="s">
        <v>102</v>
      </c>
      <c r="E185" s="255"/>
      <c r="F185" s="252" t="str">
        <f>IF(D185=Listes!$K$4,"&lt; Indiquez l'URL de la source &gt;",IF(D185=Listes!$K$5,"&lt; Référence de la section dans le Rapport ITIE ou URL&gt;",IF(D185=Listes!$K$6,"&lt; Référence de la non-applicabilité &gt;","")))</f>
        <v>&lt; Référence de la non-applicabilité &gt;</v>
      </c>
      <c r="G185" s="255"/>
      <c r="H185" s="263"/>
    </row>
    <row r="186" spans="2:8" ht="16.2" x14ac:dyDescent="0.3">
      <c r="B186" s="182"/>
      <c r="C186" s="111"/>
      <c r="D186" s="189"/>
      <c r="E186" s="111"/>
      <c r="F186" s="182"/>
      <c r="G186" s="111"/>
      <c r="H186" s="111"/>
    </row>
    <row r="187" spans="2:8" ht="14.1" customHeight="1" x14ac:dyDescent="0.3">
      <c r="B187" s="41"/>
      <c r="D187" s="41"/>
      <c r="F187" s="41"/>
    </row>
    <row r="188" spans="2:8" ht="17.25" hidden="1" customHeight="1" thickBot="1" x14ac:dyDescent="0.4">
      <c r="B188" s="74"/>
      <c r="C188" s="370" t="s">
        <v>33</v>
      </c>
      <c r="D188" s="370"/>
      <c r="E188" s="370"/>
      <c r="F188" s="370"/>
      <c r="G188" s="370"/>
      <c r="H188" s="74"/>
    </row>
    <row r="189" spans="2:8" ht="24" hidden="1" customHeight="1" thickBot="1" x14ac:dyDescent="0.4">
      <c r="B189" s="190"/>
      <c r="C189" s="356" t="s">
        <v>34</v>
      </c>
      <c r="D189" s="356"/>
      <c r="E189" s="356"/>
      <c r="F189" s="356"/>
      <c r="G189" s="356"/>
      <c r="H189" s="190"/>
    </row>
    <row r="190" spans="2:8" ht="24.9" hidden="1" customHeight="1" thickBot="1" x14ac:dyDescent="0.4">
      <c r="B190" s="190"/>
      <c r="C190" s="355" t="s">
        <v>35</v>
      </c>
      <c r="D190" s="355"/>
      <c r="E190" s="355"/>
      <c r="F190" s="355"/>
      <c r="G190" s="355"/>
      <c r="H190" s="190"/>
    </row>
    <row r="191" spans="2:8" ht="18.600000000000001" hidden="1" customHeight="1" thickBot="1" x14ac:dyDescent="0.4">
      <c r="B191" s="74"/>
      <c r="C191" s="366" t="s">
        <v>36</v>
      </c>
      <c r="D191" s="349"/>
      <c r="E191" s="349"/>
      <c r="F191" s="349"/>
      <c r="G191" s="367"/>
      <c r="H191" s="191"/>
    </row>
    <row r="192" spans="2:8" ht="16.8" thickBot="1" x14ac:dyDescent="0.35">
      <c r="B192" s="54"/>
      <c r="C192" s="54"/>
      <c r="D192" s="54"/>
      <c r="E192" s="54"/>
      <c r="F192" s="54"/>
      <c r="G192" s="54"/>
      <c r="H192" s="55"/>
    </row>
    <row r="193" spans="2:6" ht="18.600000000000001" x14ac:dyDescent="0.3">
      <c r="B193" s="192" t="s">
        <v>108</v>
      </c>
      <c r="D193" s="193"/>
      <c r="F193" s="193"/>
    </row>
    <row r="194" spans="2:6" ht="15.9" customHeight="1" x14ac:dyDescent="0.35">
      <c r="B194" s="351" t="s">
        <v>38</v>
      </c>
      <c r="C194" s="351"/>
      <c r="D194" s="351"/>
      <c r="F194" s="194"/>
    </row>
    <row r="195" spans="2:6" ht="16.2" x14ac:dyDescent="0.3"/>
    <row r="196" spans="2:6" ht="16.2" x14ac:dyDescent="0.3"/>
    <row r="197" spans="2:6" ht="16.2" x14ac:dyDescent="0.3"/>
    <row r="198" spans="2:6" ht="16.2" x14ac:dyDescent="0.3"/>
    <row r="199" spans="2:6" ht="16.2" x14ac:dyDescent="0.3"/>
    <row r="200" spans="2:6" ht="16.2" x14ac:dyDescent="0.3"/>
    <row r="201" spans="2:6" ht="16.2" x14ac:dyDescent="0.3"/>
    <row r="202" spans="2:6" ht="16.2" x14ac:dyDescent="0.3"/>
    <row r="203" spans="2:6" ht="16.2" x14ac:dyDescent="0.3"/>
    <row r="204" spans="2:6" ht="16.2" x14ac:dyDescent="0.3"/>
    <row r="205" spans="2:6" ht="16.2" x14ac:dyDescent="0.3"/>
    <row r="206" spans="2:6" ht="16.2" x14ac:dyDescent="0.3"/>
    <row r="207" spans="2:6" ht="16.2" x14ac:dyDescent="0.3"/>
    <row r="208" spans="2:6" ht="16.2" x14ac:dyDescent="0.3"/>
    <row r="209" ht="16.2" x14ac:dyDescent="0.3"/>
    <row r="210" ht="16.2" x14ac:dyDescent="0.3"/>
    <row r="211" ht="16.2" x14ac:dyDescent="0.3"/>
    <row r="212" ht="16.2" x14ac:dyDescent="0.3"/>
    <row r="213" ht="16.2" x14ac:dyDescent="0.3"/>
    <row r="214" ht="16.2" x14ac:dyDescent="0.3"/>
    <row r="215" ht="16.2" x14ac:dyDescent="0.3"/>
    <row r="216" ht="16.2" x14ac:dyDescent="0.3"/>
    <row r="217" ht="16.2" x14ac:dyDescent="0.3"/>
    <row r="218" ht="16.2" x14ac:dyDescent="0.3"/>
  </sheetData>
  <mergeCells count="13">
    <mergeCell ref="C191:G191"/>
    <mergeCell ref="B194:D194"/>
    <mergeCell ref="B10:E10"/>
    <mergeCell ref="B15:H15"/>
    <mergeCell ref="B11:E11"/>
    <mergeCell ref="B12:E12"/>
    <mergeCell ref="B13:E13"/>
    <mergeCell ref="B14:E14"/>
    <mergeCell ref="F10:H14"/>
    <mergeCell ref="C188:G188"/>
    <mergeCell ref="C190:G190"/>
    <mergeCell ref="C189:G189"/>
    <mergeCell ref="F32:F36"/>
  </mergeCells>
  <phoneticPr fontId="74" type="noConversion"/>
  <dataValidations xWindow="885" yWindow="718" count="30">
    <dataValidation type="whole" allowBlank="1" showInputMessage="1" showErrorMessage="1" errorTitle="Veuillez ne pas modifier" error="Veuillez ne pas modifier ces cellules" sqref="B30:B38 B40:B43 B45:B50 B52:B55 B62:B63 B66:B67 B57:B60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93 B78:B79 B186 B19:B22 B76 B88 B118:B120 B126:B127 B110:B112 B114:B116 B122:B124 D126 B90:B91 B180 B28:B29 B95:B108">
      <formula1>10000</formula1>
      <formula2>50000</formula2>
    </dataValidation>
    <dataValidation type="whole" allowBlank="1" showInputMessage="1" showErrorMessage="1" errorTitle="Veuillez ne pas modifier" error="Veuillez ne pas modifier ces cellules" sqref="B23 B125 B121 B117 B113 B109 B94 B89 B77 B181:B185 B61 B56 B51 B44 B39 B17 B128:B149 B151:B156 B160:B166 B169:B173 B178:B179 B64">
      <formula1>10000</formula1>
      <formula2>50000</formula2>
    </dataValidation>
    <dataValidation type="decimal" allowBlank="1" showInputMessage="1" showErrorMessage="1" errorTitle="Veuillez ne pas modifier" error="Veuillez ne pas modifier ces cellules" sqref="B192:D193 E192:H194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38 F178:F179 F152:F153 F163 F142:F143 F123 F119 F115 F111 F155:F156 F158:F159 F167:F173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19 D163 D111 D138 D123 D142:D143 D115 D152:D153 D158:D159 D155:D156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68:D75 D80:D87">
      <formula1>0</formula1>
    </dataValidation>
    <dataValidation type="decimal" allowBlank="1" showInputMessage="1" showErrorMessage="1" sqref="D127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179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178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72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67:D168 D171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69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70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73">
      <formula1>2</formula1>
    </dataValidation>
    <dataValidation type="whole" allowBlank="1" showInputMessage="1" showErrorMessage="1" errorTitle="Veuillez ne pas modifier" error="Veuillez ne pas modifier ces cellules" sqref="C188:G191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72 F74 F80 F82 F84 F86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67:B168 B150 B157:B159 B194:D194 B174:B177"/>
    <dataValidation allowBlank="1" showInputMessage="1" showErrorMessage="1" promptTitle="Nom du registre" prompt="Veuillez indiquer le nom du registre de la propriété réelle, si disponible." sqref="D54"/>
    <dataValidation allowBlank="1" showInputMessage="1" showErrorMessage="1" promptTitle="Name of the registry" prompt="Please input the name of the Beneficial Ownership Registry" sqref="D54"/>
    <dataValidation type="list" showInputMessage="1" showErrorMessage="1" promptTitle="Type de déclaration" prompt="Veuillez indiquer le type de déclaration, parmi:_x000a__x000a_Divulgation systématique_x000a_Rapportage ITIE_x000a_Non disponible_x000a_Sans objet" sqref="D32:D36 D40:D42 D183:D185 D45:D49 D52:D53 D166 D62 D66:D67 D78:D79 D90:D91 D129:D134 D110 D114 D118 D122 D25:D28 D137 D141 D146:D148 D151 D154 D162 D57:D59 D157 D95:D107">
      <formula1>Reporting_options_list</formula1>
    </dataValidation>
    <dataValidation type="whole" allowBlank="1" showInputMessage="1" showErrorMessage="1" errorTitle="Veuillez ne pas modifier" error="Veuillez ne pas modifier ces cellules" sqref="B92 F92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74:F177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74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75:D177">
      <formula1>2</formula1>
    </dataValidation>
    <dataValidation type="textLength" allowBlank="1" showInputMessage="1" showErrorMessage="1" sqref="H181:H185">
      <formula1>0</formula1>
      <formula2>350</formula2>
    </dataValidation>
    <dataValidation type="whole" showInputMessage="1" showErrorMessage="1" sqref="G181:G185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/>
    <dataValidation showInputMessage="1" showErrorMessage="1" sqref="B65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80 B82 B86 B84">
      <formula1>Commodities_list</formula1>
    </dataValidation>
  </dataValidations>
  <hyperlinks>
    <hyperlink ref="B30" r:id="rId1" location="r2-2" display="Exigence ITIE 2.2: Octroi des licences"/>
    <hyperlink ref="B44" r:id="rId2" location="r2-4"/>
    <hyperlink ref="B51" r:id="rId3" location="r2-5"/>
    <hyperlink ref="B56" r:id="rId4" location="r2-6"/>
    <hyperlink ref="B61" r:id="rId5" location="r3-1"/>
    <hyperlink ref="B64" r:id="rId6" location="r3-2"/>
    <hyperlink ref="B77" r:id="rId7" location="r3-3"/>
    <hyperlink ref="B89" r:id="rId8" location="r4-1"/>
    <hyperlink ref="B94" r:id="rId9" location="r4-2"/>
    <hyperlink ref="B109" r:id="rId10" location="r4-3"/>
    <hyperlink ref="B113" r:id="rId11" location="r4-4"/>
    <hyperlink ref="B117" r:id="rId12" location="r4-5"/>
    <hyperlink ref="B121" r:id="rId13" location="r4-6"/>
    <hyperlink ref="B125" r:id="rId14" location="r4-8"/>
    <hyperlink ref="B128" r:id="rId15" location="r4-9"/>
    <hyperlink ref="B136" r:id="rId16" location="r5-1"/>
    <hyperlink ref="B140" r:id="rId17" location="r5-2"/>
    <hyperlink ref="B145" r:id="rId18" location="r5-3"/>
    <hyperlink ref="B161" r:id="rId19" location="r6-2"/>
    <hyperlink ref="B165" r:id="rId20" location="r6-3"/>
    <hyperlink ref="B150" r:id="rId21" location="r6-1" display="Exigence ITIE 6.1: Dépenses sociales "/>
    <hyperlink ref="B15:H15" r:id="rId22" display="If you have any questions, please contact data@eiti.org"/>
    <hyperlink ref="C191:G191" r:id="rId23" display="Give us your feedback or report a conflict in the data! Write to us at  data@eiti.org"/>
    <hyperlink ref="G191" r:id="rId24" display="Give us your feedback or report a conflict in the data! Write to us at  data@eiti.org"/>
    <hyperlink ref="E191:F191" r:id="rId25" display="Give us your feedback or report a conflict in the data! Write to us at  data@eiti.org"/>
    <hyperlink ref="F191" r:id="rId26" display="Give us your feedback or report a conflict in the data! Write to us at  data@eiti.org"/>
    <hyperlink ref="C189:G189" r:id="rId27" display="Vous voulez en savoir plus sur votre pays ? Vérifiez si votre pays met en œuvre la Norme ITIE en visitant https://eiti.org/countries"/>
    <hyperlink ref="C190:G190" r:id="rId28" display="Pour la version la plus récente des modèles de données résumées, consultez https://eiti.org/fr/document/modele-donnees-resumees-itie"/>
    <hyperlink ref="B23" r:id="rId29" location="r2-1"/>
    <hyperlink ref="B39" r:id="rId30" location="r2-3"/>
    <hyperlink ref="B167" r:id="rId31"/>
    <hyperlink ref="C188:G188" r:id="rId32" display="Pour plus d’information sur l’ITIE, visitez notre site Internet  https://eiti.org"/>
    <hyperlink ref="B181" r:id="rId33" location="r6-4" display="EITI Requirement 6.4: Environmental impact"/>
    <hyperlink ref="B65" r:id="rId34" display="(Harmonised System Codes)"/>
    <hyperlink ref="F25" r:id="rId35"/>
    <hyperlink ref="F46" r:id="rId36"/>
    <hyperlink ref="F42" r:id="rId37"/>
  </hyperlinks>
  <pageMargins left="0.25" right="0.25" top="0.75" bottom="0.75" header="0.3" footer="0.3"/>
  <pageSetup paperSize="8" fitToHeight="0" orientation="landscape" horizontalDpi="2400" verticalDpi="2400" r:id="rId38"/>
  <drawing r:id="rId39"/>
  <extLst>
    <ext xmlns:x14="http://schemas.microsoft.com/office/spreadsheetml/2009/9/main" uri="{CCE6A557-97BC-4b89-ADB6-D9C93CAAB3DF}">
      <x14:dataValidations xmlns:xm="http://schemas.microsoft.com/office/excel/2006/main" xWindow="885" yWindow="718" count="2">
        <x14:dataValidation type="list" allowBlank="1" showInputMessage="1" showErrorMessage="1">
          <x14:formula1>
            <xm:f>[1]Lists!#REF!</xm:f>
          </x14:formula1>
          <xm:sqref>D23:D24 D30:D31 D165 D180 D186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>
          <x14:formula1>
            <xm:f>Listes!$I$11:$I$168</xm:f>
          </x14:formula1>
          <xm:sqref>F69 F71 F73 F75 F81 F83 F87 F85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293"/>
  <sheetViews>
    <sheetView showGridLines="0" topLeftCell="A7" zoomScale="55" zoomScaleNormal="55" workbookViewId="0">
      <selection activeCell="A7" sqref="A7"/>
    </sheetView>
  </sheetViews>
  <sheetFormatPr baseColWidth="10" defaultColWidth="4" defaultRowHeight="24" customHeight="1" x14ac:dyDescent="0.3"/>
  <cols>
    <col min="1" max="1" width="4" style="12"/>
    <col min="2" max="2" width="84" style="12" bestFit="1" customWidth="1"/>
    <col min="3" max="3" width="42.109375" style="12" customWidth="1"/>
    <col min="4" max="4" width="36" style="12" customWidth="1"/>
    <col min="5" max="5" width="22.88671875" style="12" customWidth="1"/>
    <col min="6" max="6" width="27" style="12" customWidth="1"/>
    <col min="7" max="7" width="22.88671875" style="12" customWidth="1"/>
    <col min="8" max="8" width="29.109375" style="12" customWidth="1"/>
    <col min="9" max="9" width="29.5546875" style="12" bestFit="1" customWidth="1"/>
    <col min="10" max="10" width="12.109375" style="12" customWidth="1"/>
    <col min="11" max="11" width="13.6640625" style="12" customWidth="1"/>
    <col min="12" max="12" width="4" style="12"/>
    <col min="13" max="13" width="13.44140625" style="12" bestFit="1" customWidth="1"/>
    <col min="14" max="16384" width="4" style="12"/>
  </cols>
  <sheetData>
    <row r="1" spans="2:10" ht="15.75" hidden="1" customHeight="1" x14ac:dyDescent="0.3"/>
    <row r="2" spans="2:10" ht="16.2" hidden="1" x14ac:dyDescent="0.3"/>
    <row r="3" spans="2:10" ht="16.2" hidden="1" x14ac:dyDescent="0.3">
      <c r="C3" s="13"/>
      <c r="D3" s="13"/>
      <c r="E3" s="13" t="s">
        <v>44</v>
      </c>
    </row>
    <row r="4" spans="2:10" ht="16.2" hidden="1" x14ac:dyDescent="0.3">
      <c r="C4" s="13"/>
      <c r="D4" s="13"/>
      <c r="E4" s="13">
        <f>Introduction!G4</f>
        <v>46037</v>
      </c>
    </row>
    <row r="5" spans="2:10" ht="16.2" hidden="1" x14ac:dyDescent="0.3"/>
    <row r="6" spans="2:10" ht="16.2" hidden="1" x14ac:dyDescent="0.3"/>
    <row r="7" spans="2:10" ht="16.2" x14ac:dyDescent="0.3"/>
    <row r="8" spans="2:10" ht="16.2" x14ac:dyDescent="0.3">
      <c r="B8" s="15" t="s">
        <v>254</v>
      </c>
      <c r="C8" s="74"/>
      <c r="D8" s="74"/>
      <c r="E8" s="74"/>
    </row>
    <row r="9" spans="2:10" ht="17.100000000000001" customHeight="1" x14ac:dyDescent="0.3">
      <c r="B9" s="73" t="s">
        <v>46</v>
      </c>
      <c r="C9" s="195"/>
      <c r="D9" s="73"/>
      <c r="E9" s="195"/>
      <c r="F9" s="196"/>
      <c r="G9" s="196"/>
      <c r="H9" s="196"/>
    </row>
    <row r="10" spans="2:10" ht="30.6" customHeight="1" x14ac:dyDescent="0.3">
      <c r="B10" s="197" t="s">
        <v>255</v>
      </c>
      <c r="C10" s="75"/>
      <c r="D10" s="364"/>
      <c r="E10" s="75"/>
      <c r="F10" s="44"/>
      <c r="G10" s="44"/>
      <c r="H10" s="44"/>
    </row>
    <row r="11" spans="2:10" ht="30.9" customHeight="1" x14ac:dyDescent="0.3">
      <c r="B11" s="197" t="s">
        <v>256</v>
      </c>
      <c r="C11" s="75"/>
      <c r="D11" s="364"/>
      <c r="E11" s="75"/>
      <c r="F11" s="44"/>
      <c r="G11" s="44"/>
      <c r="H11" s="44"/>
    </row>
    <row r="12" spans="2:10" ht="50.1" customHeight="1" x14ac:dyDescent="0.3">
      <c r="B12" s="197" t="s">
        <v>257</v>
      </c>
      <c r="C12" s="75"/>
      <c r="D12" s="364"/>
      <c r="E12" s="75"/>
      <c r="F12" s="44"/>
      <c r="G12" s="44"/>
      <c r="H12" s="44"/>
    </row>
    <row r="13" spans="2:10" ht="15.6" customHeight="1" x14ac:dyDescent="0.3">
      <c r="B13" s="197" t="s">
        <v>258</v>
      </c>
      <c r="C13" s="75"/>
      <c r="D13" s="364"/>
      <c r="E13" s="75"/>
      <c r="F13" s="44"/>
      <c r="G13" s="44"/>
      <c r="H13" s="44"/>
    </row>
    <row r="14" spans="2:10" ht="16.2" x14ac:dyDescent="0.35">
      <c r="B14" s="198" t="s">
        <v>259</v>
      </c>
      <c r="C14" s="76"/>
      <c r="D14" s="76"/>
      <c r="E14" s="76"/>
      <c r="F14" s="77"/>
      <c r="G14" s="77"/>
      <c r="H14" s="77"/>
      <c r="I14" s="77"/>
      <c r="J14" s="77"/>
    </row>
    <row r="15" spans="2:10" ht="16.2" x14ac:dyDescent="0.3"/>
    <row r="16" spans="2:10" ht="24.6" thickBot="1" x14ac:dyDescent="0.35">
      <c r="B16" s="374" t="s">
        <v>260</v>
      </c>
      <c r="C16" s="374"/>
      <c r="D16" s="374"/>
      <c r="E16" s="374"/>
    </row>
    <row r="17" spans="2:12" s="84" customFormat="1" ht="25.5" customHeight="1" thickBot="1" x14ac:dyDescent="0.35">
      <c r="B17" s="375" t="s">
        <v>261</v>
      </c>
      <c r="C17" s="375"/>
      <c r="D17" s="375"/>
      <c r="E17" s="375"/>
    </row>
    <row r="18" spans="2:12" s="56" customFormat="1" ht="16.2" x14ac:dyDescent="0.3">
      <c r="B18" s="376"/>
      <c r="C18" s="376"/>
      <c r="D18" s="376"/>
      <c r="E18" s="376"/>
    </row>
    <row r="19" spans="2:12" s="56" customFormat="1" ht="18.600000000000001" x14ac:dyDescent="0.3">
      <c r="B19" s="265" t="s">
        <v>262</v>
      </c>
      <c r="C19" s="242"/>
      <c r="D19" s="266"/>
      <c r="E19" s="266"/>
      <c r="F19" s="199"/>
    </row>
    <row r="20" spans="2:12" s="56" customFormat="1" ht="16.2" x14ac:dyDescent="0.3">
      <c r="B20" s="12" t="s">
        <v>263</v>
      </c>
      <c r="C20" s="12" t="s">
        <v>264</v>
      </c>
      <c r="D20" s="12" t="s">
        <v>265</v>
      </c>
      <c r="E20" s="12" t="s">
        <v>266</v>
      </c>
      <c r="F20" s="199"/>
      <c r="G20" s="201"/>
    </row>
    <row r="21" spans="2:12" s="56" customFormat="1" ht="16.2" x14ac:dyDescent="0.3">
      <c r="B21" s="12" t="s">
        <v>267</v>
      </c>
      <c r="C21" s="12" t="s">
        <v>268</v>
      </c>
      <c r="D21" s="12"/>
      <c r="E21" s="286">
        <v>1652699243</v>
      </c>
      <c r="F21" s="201"/>
      <c r="G21" s="201"/>
    </row>
    <row r="22" spans="2:12" s="56" customFormat="1" ht="16.2" x14ac:dyDescent="0.3">
      <c r="B22" s="56" t="s">
        <v>269</v>
      </c>
      <c r="C22" s="12" t="s">
        <v>268</v>
      </c>
      <c r="E22" s="286">
        <v>3412355619</v>
      </c>
      <c r="F22" s="201"/>
      <c r="G22" s="12"/>
      <c r="J22" s="201"/>
      <c r="K22" s="201"/>
      <c r="L22" s="201"/>
    </row>
    <row r="23" spans="2:12" s="56" customFormat="1" ht="16.2" x14ac:dyDescent="0.3">
      <c r="B23" s="56" t="s">
        <v>2336</v>
      </c>
      <c r="C23" s="12" t="s">
        <v>268</v>
      </c>
      <c r="E23" s="286">
        <v>3426392531.0110884</v>
      </c>
      <c r="J23" s="201"/>
      <c r="K23" s="201"/>
      <c r="L23" s="201"/>
    </row>
    <row r="24" spans="2:12" s="56" customFormat="1" ht="16.2" x14ac:dyDescent="0.3"/>
    <row r="25" spans="2:12" s="56" customFormat="1" ht="16.2" x14ac:dyDescent="0.3">
      <c r="E25" s="199"/>
    </row>
    <row r="26" spans="2:12" s="56" customFormat="1" ht="16.2" x14ac:dyDescent="0.3"/>
    <row r="27" spans="2:12" s="56" customFormat="1" ht="16.2" x14ac:dyDescent="0.3"/>
    <row r="28" spans="2:12" s="56" customFormat="1" ht="19.2" thickBot="1" x14ac:dyDescent="0.35">
      <c r="B28" s="265" t="s">
        <v>270</v>
      </c>
      <c r="C28" s="242"/>
      <c r="D28" s="242"/>
      <c r="E28" s="242"/>
      <c r="F28" s="242"/>
      <c r="G28" s="266"/>
      <c r="H28" s="266"/>
      <c r="I28" s="266"/>
    </row>
    <row r="29" spans="2:12" s="56" customFormat="1" ht="16.8" thickBot="1" x14ac:dyDescent="0.35">
      <c r="B29" s="269" t="s">
        <v>271</v>
      </c>
      <c r="C29" s="269"/>
      <c r="D29" s="269"/>
      <c r="E29" s="33"/>
      <c r="F29" s="33"/>
      <c r="G29" s="267"/>
      <c r="H29" s="267"/>
      <c r="I29" s="267"/>
    </row>
    <row r="30" spans="2:12" s="56" customFormat="1" ht="32.4" x14ac:dyDescent="0.3">
      <c r="B30" s="270" t="s">
        <v>272</v>
      </c>
      <c r="C30" s="271" t="s">
        <v>273</v>
      </c>
      <c r="D30" s="272" t="s">
        <v>274</v>
      </c>
      <c r="E30" s="33"/>
      <c r="F30" s="33"/>
      <c r="G30" s="267"/>
      <c r="H30" s="267"/>
      <c r="I30" s="267"/>
    </row>
    <row r="31" spans="2:12" s="56" customFormat="1" ht="18.600000000000001" x14ac:dyDescent="0.3">
      <c r="B31" s="268"/>
      <c r="C31" s="33"/>
      <c r="D31" s="33"/>
      <c r="E31" s="33"/>
      <c r="F31" s="33"/>
      <c r="G31" s="267"/>
      <c r="H31" s="267"/>
      <c r="I31" s="267"/>
    </row>
    <row r="32" spans="2:12" s="56" customFormat="1" ht="64.8" x14ac:dyDescent="0.3">
      <c r="B32" s="200" t="s">
        <v>275</v>
      </c>
      <c r="C32" s="200" t="s">
        <v>276</v>
      </c>
      <c r="D32" s="12" t="s">
        <v>277</v>
      </c>
      <c r="E32" s="12" t="s">
        <v>278</v>
      </c>
      <c r="F32" s="12" t="s">
        <v>279</v>
      </c>
      <c r="G32" s="36" t="s">
        <v>280</v>
      </c>
      <c r="H32" s="36" t="s">
        <v>281</v>
      </c>
      <c r="I32" s="36" t="s">
        <v>282</v>
      </c>
    </row>
    <row r="33" spans="2:9" s="56" customFormat="1" ht="16.2" x14ac:dyDescent="0.3">
      <c r="B33" t="s">
        <v>2337</v>
      </c>
      <c r="C33" s="12" t="s">
        <v>283</v>
      </c>
      <c r="D33" s="12" t="s">
        <v>2595</v>
      </c>
      <c r="E33" s="12" t="s">
        <v>284</v>
      </c>
      <c r="F33" s="12" t="s">
        <v>289</v>
      </c>
      <c r="G33" s="203"/>
      <c r="H33" s="203"/>
      <c r="I33" s="202">
        <v>327954288</v>
      </c>
    </row>
    <row r="34" spans="2:9" s="56" customFormat="1" ht="16.2" x14ac:dyDescent="0.3">
      <c r="B34" t="s">
        <v>2376</v>
      </c>
      <c r="C34" s="12" t="s">
        <v>283</v>
      </c>
      <c r="D34" s="12" t="s">
        <v>2502</v>
      </c>
      <c r="E34" s="12" t="s">
        <v>284</v>
      </c>
      <c r="F34" s="12" t="s">
        <v>285</v>
      </c>
      <c r="G34" s="203"/>
      <c r="H34" s="203"/>
      <c r="I34" s="202">
        <v>386261835</v>
      </c>
    </row>
    <row r="35" spans="2:9" s="56" customFormat="1" ht="16.2" x14ac:dyDescent="0.3">
      <c r="B35" t="s">
        <v>291</v>
      </c>
      <c r="C35" s="12" t="s">
        <v>283</v>
      </c>
      <c r="D35" s="12" t="s">
        <v>2596</v>
      </c>
      <c r="E35" s="12" t="s">
        <v>284</v>
      </c>
      <c r="F35" s="12" t="s">
        <v>285</v>
      </c>
      <c r="G35" s="203"/>
      <c r="H35" s="203"/>
      <c r="I35" s="202">
        <v>134667404</v>
      </c>
    </row>
    <row r="36" spans="2:9" s="56" customFormat="1" ht="16.2" x14ac:dyDescent="0.3">
      <c r="B36" t="s">
        <v>2377</v>
      </c>
      <c r="C36" s="12" t="s">
        <v>283</v>
      </c>
      <c r="D36" s="12" t="s">
        <v>2597</v>
      </c>
      <c r="E36" s="12" t="s">
        <v>284</v>
      </c>
      <c r="F36" s="12" t="s">
        <v>285</v>
      </c>
      <c r="G36" s="203"/>
      <c r="H36" s="203"/>
      <c r="I36" s="202">
        <v>128064411.25</v>
      </c>
    </row>
    <row r="37" spans="2:9" s="56" customFormat="1" ht="16.2" x14ac:dyDescent="0.3">
      <c r="B37" t="s">
        <v>2338</v>
      </c>
      <c r="C37" s="12" t="s">
        <v>283</v>
      </c>
      <c r="D37" s="12" t="s">
        <v>2598</v>
      </c>
      <c r="E37" s="12" t="s">
        <v>284</v>
      </c>
      <c r="F37" s="12" t="s">
        <v>285</v>
      </c>
      <c r="G37" s="203"/>
      <c r="H37" s="203"/>
      <c r="I37" s="202">
        <v>114348189.75</v>
      </c>
    </row>
    <row r="38" spans="2:9" s="56" customFormat="1" ht="16.2" x14ac:dyDescent="0.3">
      <c r="B38" t="s">
        <v>2378</v>
      </c>
      <c r="C38" s="12" t="s">
        <v>283</v>
      </c>
      <c r="D38" s="12">
        <v>0</v>
      </c>
      <c r="E38" s="12" t="s">
        <v>284</v>
      </c>
      <c r="F38" s="12" t="s">
        <v>285</v>
      </c>
      <c r="G38" s="203"/>
      <c r="H38" s="203"/>
      <c r="I38" s="202">
        <v>71184342</v>
      </c>
    </row>
    <row r="39" spans="2:9" s="56" customFormat="1" ht="16.2" x14ac:dyDescent="0.3">
      <c r="B39" t="s">
        <v>2379</v>
      </c>
      <c r="C39" s="12" t="s">
        <v>283</v>
      </c>
      <c r="D39" s="12">
        <v>0</v>
      </c>
      <c r="E39" s="12" t="s">
        <v>284</v>
      </c>
      <c r="F39" s="12" t="s">
        <v>289</v>
      </c>
      <c r="G39" s="203"/>
      <c r="H39" s="203"/>
      <c r="I39" s="202">
        <v>53784151</v>
      </c>
    </row>
    <row r="40" spans="2:9" s="56" customFormat="1" ht="16.2" x14ac:dyDescent="0.3">
      <c r="B40" t="s">
        <v>2380</v>
      </c>
      <c r="C40" s="12" t="s">
        <v>283</v>
      </c>
      <c r="D40" s="12">
        <v>0</v>
      </c>
      <c r="E40" s="12" t="s">
        <v>284</v>
      </c>
      <c r="F40" s="12" t="s">
        <v>285</v>
      </c>
      <c r="G40" s="203"/>
      <c r="H40" s="203"/>
      <c r="I40" s="202">
        <v>45000000</v>
      </c>
    </row>
    <row r="41" spans="2:9" s="56" customFormat="1" ht="16.2" x14ac:dyDescent="0.3">
      <c r="B41" t="s">
        <v>2381</v>
      </c>
      <c r="C41" s="12" t="s">
        <v>283</v>
      </c>
      <c r="D41" s="12">
        <v>0</v>
      </c>
      <c r="E41" s="12" t="s">
        <v>284</v>
      </c>
      <c r="F41" s="12" t="s">
        <v>285</v>
      </c>
      <c r="G41" s="203"/>
      <c r="H41" s="203"/>
      <c r="I41" s="202">
        <v>54823688</v>
      </c>
    </row>
    <row r="42" spans="2:9" s="56" customFormat="1" ht="16.2" x14ac:dyDescent="0.3">
      <c r="B42" t="s">
        <v>2382</v>
      </c>
      <c r="C42" s="12" t="s">
        <v>283</v>
      </c>
      <c r="D42" s="12">
        <v>0</v>
      </c>
      <c r="E42" s="12" t="s">
        <v>284</v>
      </c>
      <c r="F42" s="12" t="s">
        <v>285</v>
      </c>
      <c r="G42" s="203"/>
      <c r="H42" s="203"/>
      <c r="I42" s="202">
        <v>46568869.5</v>
      </c>
    </row>
    <row r="43" spans="2:9" s="56" customFormat="1" ht="16.2" x14ac:dyDescent="0.3">
      <c r="B43" t="s">
        <v>2383</v>
      </c>
      <c r="C43" s="12" t="s">
        <v>283</v>
      </c>
      <c r="D43" s="12">
        <v>0</v>
      </c>
      <c r="E43" s="12" t="s">
        <v>284</v>
      </c>
      <c r="F43" s="12" t="s">
        <v>289</v>
      </c>
      <c r="G43" s="203"/>
      <c r="H43" s="203"/>
      <c r="I43" s="202">
        <v>23700000</v>
      </c>
    </row>
    <row r="44" spans="2:9" s="56" customFormat="1" ht="16.2" x14ac:dyDescent="0.3">
      <c r="B44" t="s">
        <v>2384</v>
      </c>
      <c r="C44" s="12" t="s">
        <v>283</v>
      </c>
      <c r="D44" s="12">
        <v>0</v>
      </c>
      <c r="E44" s="12" t="s">
        <v>284</v>
      </c>
      <c r="F44" s="12" t="s">
        <v>289</v>
      </c>
      <c r="G44" s="203"/>
      <c r="H44" s="203"/>
      <c r="I44" s="202">
        <v>4688813</v>
      </c>
    </row>
    <row r="45" spans="2:9" s="56" customFormat="1" ht="16.2" x14ac:dyDescent="0.3">
      <c r="B45" t="s">
        <v>2339</v>
      </c>
      <c r="C45" s="12" t="s">
        <v>283</v>
      </c>
      <c r="D45" s="12">
        <v>0</v>
      </c>
      <c r="E45" s="12" t="s">
        <v>284</v>
      </c>
      <c r="F45" s="12" t="s">
        <v>288</v>
      </c>
      <c r="G45" s="203"/>
      <c r="H45" s="203"/>
      <c r="I45" s="202">
        <v>0</v>
      </c>
    </row>
    <row r="46" spans="2:9" s="56" customFormat="1" ht="16.2" x14ac:dyDescent="0.3">
      <c r="B46" t="s">
        <v>2340</v>
      </c>
      <c r="C46" s="12" t="s">
        <v>283</v>
      </c>
      <c r="D46" s="12">
        <v>0</v>
      </c>
      <c r="E46" s="12" t="s">
        <v>284</v>
      </c>
      <c r="F46" s="12" t="s">
        <v>288</v>
      </c>
      <c r="G46" s="203"/>
      <c r="H46" s="203"/>
      <c r="I46" s="202">
        <v>0</v>
      </c>
    </row>
    <row r="47" spans="2:9" s="56" customFormat="1" ht="16.2" x14ac:dyDescent="0.3">
      <c r="B47" t="s">
        <v>2385</v>
      </c>
      <c r="C47" s="12" t="s">
        <v>283</v>
      </c>
      <c r="D47" s="12">
        <v>0</v>
      </c>
      <c r="E47" s="12" t="s">
        <v>284</v>
      </c>
      <c r="F47" s="12" t="s">
        <v>289</v>
      </c>
      <c r="G47" s="203"/>
      <c r="H47" s="203"/>
      <c r="I47" s="202">
        <v>4280000</v>
      </c>
    </row>
    <row r="48" spans="2:9" s="56" customFormat="1" ht="16.2" x14ac:dyDescent="0.3">
      <c r="B48" t="s">
        <v>2386</v>
      </c>
      <c r="C48" s="12" t="s">
        <v>283</v>
      </c>
      <c r="D48" s="12">
        <v>0</v>
      </c>
      <c r="E48" s="12" t="s">
        <v>284</v>
      </c>
      <c r="F48" s="12" t="s">
        <v>288</v>
      </c>
      <c r="G48" s="203"/>
      <c r="H48" s="203"/>
      <c r="I48" s="202">
        <v>0</v>
      </c>
    </row>
    <row r="49" spans="2:9" s="56" customFormat="1" ht="16.2" x14ac:dyDescent="0.3">
      <c r="B49" t="s">
        <v>2387</v>
      </c>
      <c r="C49" s="12" t="s">
        <v>283</v>
      </c>
      <c r="D49" s="12">
        <v>0</v>
      </c>
      <c r="E49" s="12" t="s">
        <v>284</v>
      </c>
      <c r="F49" s="12" t="s">
        <v>287</v>
      </c>
      <c r="G49" s="203"/>
      <c r="H49" s="203"/>
      <c r="I49" s="202">
        <v>0</v>
      </c>
    </row>
    <row r="50" spans="2:9" s="56" customFormat="1" ht="16.2" x14ac:dyDescent="0.3">
      <c r="B50" t="s">
        <v>2388</v>
      </c>
      <c r="C50" s="12" t="s">
        <v>283</v>
      </c>
      <c r="D50" s="12">
        <v>0</v>
      </c>
      <c r="E50" s="12" t="s">
        <v>284</v>
      </c>
      <c r="F50" s="12" t="s">
        <v>287</v>
      </c>
      <c r="G50" s="203"/>
      <c r="H50" s="203"/>
      <c r="I50" s="202">
        <v>779154</v>
      </c>
    </row>
    <row r="51" spans="2:9" s="56" customFormat="1" ht="16.2" x14ac:dyDescent="0.3">
      <c r="B51" t="s">
        <v>2355</v>
      </c>
      <c r="C51" s="12" t="s">
        <v>283</v>
      </c>
      <c r="D51" s="12" t="s">
        <v>2599</v>
      </c>
      <c r="E51" s="12" t="s">
        <v>284</v>
      </c>
      <c r="F51" s="12" t="s">
        <v>287</v>
      </c>
      <c r="G51" s="203"/>
      <c r="H51" s="203"/>
      <c r="I51" s="202">
        <v>15411825</v>
      </c>
    </row>
    <row r="52" spans="2:9" s="56" customFormat="1" ht="16.2" x14ac:dyDescent="0.3">
      <c r="B52" t="s">
        <v>290</v>
      </c>
      <c r="C52" s="12" t="s">
        <v>283</v>
      </c>
      <c r="D52" s="12" t="s">
        <v>2600</v>
      </c>
      <c r="E52" s="12" t="s">
        <v>284</v>
      </c>
      <c r="F52" s="12" t="s">
        <v>287</v>
      </c>
      <c r="G52" s="203"/>
      <c r="H52" s="203"/>
      <c r="I52" s="202">
        <v>21466908</v>
      </c>
    </row>
    <row r="53" spans="2:9" s="56" customFormat="1" ht="16.2" x14ac:dyDescent="0.3">
      <c r="B53" t="s">
        <v>2389</v>
      </c>
      <c r="C53" s="12" t="s">
        <v>283</v>
      </c>
      <c r="D53" s="12">
        <v>0</v>
      </c>
      <c r="E53" s="12" t="s">
        <v>284</v>
      </c>
      <c r="F53" s="12" t="s">
        <v>287</v>
      </c>
      <c r="G53" s="203"/>
      <c r="H53" s="203"/>
      <c r="I53" s="202">
        <v>42500275</v>
      </c>
    </row>
    <row r="54" spans="2:9" s="56" customFormat="1" ht="16.2" x14ac:dyDescent="0.3">
      <c r="B54" t="s">
        <v>2390</v>
      </c>
      <c r="C54" s="12" t="s">
        <v>283</v>
      </c>
      <c r="D54" s="12">
        <v>0</v>
      </c>
      <c r="E54" s="12" t="s">
        <v>284</v>
      </c>
      <c r="F54" s="12" t="s">
        <v>287</v>
      </c>
      <c r="G54" s="203"/>
      <c r="H54" s="203"/>
      <c r="I54" s="202">
        <v>27241444</v>
      </c>
    </row>
    <row r="55" spans="2:9" s="56" customFormat="1" ht="16.2" x14ac:dyDescent="0.3">
      <c r="B55" t="s">
        <v>2391</v>
      </c>
      <c r="C55" s="12" t="s">
        <v>283</v>
      </c>
      <c r="D55" s="12">
        <v>0</v>
      </c>
      <c r="E55" s="12" t="s">
        <v>284</v>
      </c>
      <c r="F55" s="12" t="s">
        <v>287</v>
      </c>
      <c r="G55" s="203"/>
      <c r="H55" s="203"/>
      <c r="I55" s="202">
        <v>1736278</v>
      </c>
    </row>
    <row r="56" spans="2:9" s="56" customFormat="1" ht="16.2" x14ac:dyDescent="0.3">
      <c r="B56" t="s">
        <v>2392</v>
      </c>
      <c r="C56" s="12" t="s">
        <v>283</v>
      </c>
      <c r="D56" s="12">
        <v>0</v>
      </c>
      <c r="E56" s="12" t="s">
        <v>284</v>
      </c>
      <c r="F56" s="12" t="s">
        <v>287</v>
      </c>
      <c r="G56" s="203"/>
      <c r="H56" s="203"/>
      <c r="I56" s="202">
        <v>6900000</v>
      </c>
    </row>
    <row r="57" spans="2:9" s="56" customFormat="1" ht="16.2" x14ac:dyDescent="0.3">
      <c r="B57" t="s">
        <v>2360</v>
      </c>
      <c r="C57" s="12" t="s">
        <v>283</v>
      </c>
      <c r="D57" s="12">
        <v>0</v>
      </c>
      <c r="E57" s="12" t="s">
        <v>284</v>
      </c>
      <c r="F57" s="12" t="s">
        <v>287</v>
      </c>
      <c r="G57" s="203"/>
      <c r="H57" s="203"/>
      <c r="I57" s="202">
        <v>15894558</v>
      </c>
    </row>
    <row r="58" spans="2:9" s="56" customFormat="1" ht="16.2" x14ac:dyDescent="0.3">
      <c r="B58" t="s">
        <v>2393</v>
      </c>
      <c r="C58" s="12" t="s">
        <v>283</v>
      </c>
      <c r="D58" s="12">
        <v>0</v>
      </c>
      <c r="E58" s="12" t="s">
        <v>284</v>
      </c>
      <c r="F58" s="12" t="s">
        <v>81</v>
      </c>
      <c r="G58" s="203"/>
      <c r="H58" s="203"/>
      <c r="I58" s="202">
        <v>11020954.199999999</v>
      </c>
    </row>
    <row r="59" spans="2:9" s="56" customFormat="1" ht="16.2" x14ac:dyDescent="0.3">
      <c r="B59" t="s">
        <v>2394</v>
      </c>
      <c r="C59" s="12" t="s">
        <v>283</v>
      </c>
      <c r="D59" s="12" t="s">
        <v>2601</v>
      </c>
      <c r="E59" s="12" t="s">
        <v>284</v>
      </c>
      <c r="F59" s="12" t="s">
        <v>81</v>
      </c>
      <c r="G59" s="203"/>
      <c r="H59" s="203"/>
      <c r="I59" s="202">
        <v>9945760</v>
      </c>
    </row>
    <row r="60" spans="2:9" s="56" customFormat="1" ht="16.2" x14ac:dyDescent="0.35">
      <c r="B60" s="194" t="s">
        <v>2395</v>
      </c>
      <c r="C60" s="12" t="s">
        <v>283</v>
      </c>
      <c r="D60" s="12">
        <v>0</v>
      </c>
      <c r="E60" s="12" t="s">
        <v>284</v>
      </c>
      <c r="F60" s="56" t="s">
        <v>288</v>
      </c>
      <c r="G60" s="203"/>
      <c r="H60" s="203"/>
      <c r="I60" s="202">
        <v>2003750</v>
      </c>
    </row>
    <row r="61" spans="2:9" s="56" customFormat="1" ht="16.2" x14ac:dyDescent="0.35">
      <c r="B61" s="194" t="s">
        <v>2396</v>
      </c>
      <c r="C61" s="12" t="s">
        <v>283</v>
      </c>
      <c r="D61" s="12">
        <v>0</v>
      </c>
      <c r="E61" s="12" t="s">
        <v>284</v>
      </c>
      <c r="F61" s="56" t="s">
        <v>288</v>
      </c>
      <c r="G61" s="203"/>
      <c r="H61" s="203"/>
      <c r="I61" s="202">
        <v>8746453.5</v>
      </c>
    </row>
    <row r="62" spans="2:9" s="56" customFormat="1" ht="16.2" x14ac:dyDescent="0.35">
      <c r="B62" s="194" t="s">
        <v>2397</v>
      </c>
      <c r="C62" s="12" t="s">
        <v>283</v>
      </c>
      <c r="D62" s="12">
        <v>0</v>
      </c>
      <c r="E62" s="12" t="s">
        <v>284</v>
      </c>
      <c r="F62" s="56" t="s">
        <v>288</v>
      </c>
      <c r="G62" s="203"/>
      <c r="H62" s="203"/>
      <c r="I62" s="202">
        <v>18734795</v>
      </c>
    </row>
    <row r="63" spans="2:9" s="56" customFormat="1" ht="16.2" x14ac:dyDescent="0.35">
      <c r="B63" s="194" t="s">
        <v>2398</v>
      </c>
      <c r="C63" s="12" t="s">
        <v>283</v>
      </c>
      <c r="D63" s="12">
        <v>0</v>
      </c>
      <c r="E63" s="12" t="s">
        <v>284</v>
      </c>
      <c r="F63" s="56" t="s">
        <v>288</v>
      </c>
      <c r="G63" s="203"/>
      <c r="H63" s="203"/>
      <c r="I63" s="202">
        <v>8483203.75</v>
      </c>
    </row>
    <row r="64" spans="2:9" s="56" customFormat="1" ht="16.2" x14ac:dyDescent="0.35">
      <c r="B64" s="194" t="s">
        <v>2399</v>
      </c>
      <c r="C64" s="12" t="s">
        <v>283</v>
      </c>
      <c r="D64" s="12" t="s">
        <v>2602</v>
      </c>
      <c r="E64" s="12" t="s">
        <v>284</v>
      </c>
      <c r="F64" s="56" t="s">
        <v>288</v>
      </c>
      <c r="G64" s="203"/>
      <c r="H64" s="203"/>
      <c r="I64" s="202">
        <v>1734043.75</v>
      </c>
    </row>
    <row r="65" spans="2:9" s="56" customFormat="1" ht="16.2" x14ac:dyDescent="0.35">
      <c r="B65" s="194" t="s">
        <v>2400</v>
      </c>
      <c r="C65" s="12" t="s">
        <v>283</v>
      </c>
      <c r="D65" s="12">
        <v>0</v>
      </c>
      <c r="E65" s="12" t="s">
        <v>284</v>
      </c>
      <c r="F65" s="56" t="s">
        <v>288</v>
      </c>
      <c r="G65" s="203"/>
      <c r="H65" s="203"/>
      <c r="I65" s="202">
        <v>900000</v>
      </c>
    </row>
    <row r="66" spans="2:9" s="56" customFormat="1" ht="16.2" x14ac:dyDescent="0.35">
      <c r="B66" s="194" t="s">
        <v>2401</v>
      </c>
      <c r="C66" s="12" t="s">
        <v>283</v>
      </c>
      <c r="D66" s="12">
        <v>0</v>
      </c>
      <c r="E66" s="12" t="s">
        <v>284</v>
      </c>
      <c r="F66" s="56" t="s">
        <v>288</v>
      </c>
      <c r="G66" s="203"/>
      <c r="H66" s="203"/>
      <c r="I66" s="202">
        <v>1286422</v>
      </c>
    </row>
    <row r="67" spans="2:9" s="56" customFormat="1" ht="16.2" x14ac:dyDescent="0.35">
      <c r="B67" s="194" t="s">
        <v>2402</v>
      </c>
      <c r="C67" s="12" t="s">
        <v>283</v>
      </c>
      <c r="D67" s="12">
        <v>0</v>
      </c>
      <c r="E67" s="12" t="s">
        <v>284</v>
      </c>
      <c r="F67" s="56" t="s">
        <v>288</v>
      </c>
      <c r="G67" s="203"/>
      <c r="H67" s="203"/>
      <c r="I67" s="202">
        <v>5739659</v>
      </c>
    </row>
    <row r="68" spans="2:9" s="56" customFormat="1" ht="16.2" x14ac:dyDescent="0.35">
      <c r="B68" s="194" t="s">
        <v>2352</v>
      </c>
      <c r="C68" s="12" t="s">
        <v>283</v>
      </c>
      <c r="D68" s="12">
        <v>0</v>
      </c>
      <c r="E68" s="12" t="s">
        <v>284</v>
      </c>
      <c r="F68" s="56" t="s">
        <v>288</v>
      </c>
      <c r="G68" s="203"/>
      <c r="H68" s="203"/>
      <c r="I68" s="202">
        <v>4962326</v>
      </c>
    </row>
    <row r="69" spans="2:9" s="56" customFormat="1" ht="16.2" x14ac:dyDescent="0.35">
      <c r="B69" s="194" t="s">
        <v>2354</v>
      </c>
      <c r="C69" s="12" t="s">
        <v>283</v>
      </c>
      <c r="D69" s="12">
        <v>0</v>
      </c>
      <c r="E69" s="12" t="s">
        <v>284</v>
      </c>
      <c r="F69" s="56" t="s">
        <v>288</v>
      </c>
      <c r="G69" s="203"/>
      <c r="H69" s="203"/>
      <c r="I69" s="202">
        <v>5152441</v>
      </c>
    </row>
    <row r="70" spans="2:9" s="56" customFormat="1" ht="16.2" x14ac:dyDescent="0.35">
      <c r="B70" s="194" t="s">
        <v>2353</v>
      </c>
      <c r="C70" s="12" t="s">
        <v>283</v>
      </c>
      <c r="D70" s="12">
        <v>0</v>
      </c>
      <c r="E70" s="12" t="s">
        <v>284</v>
      </c>
      <c r="F70" s="56" t="s">
        <v>288</v>
      </c>
      <c r="G70" s="203"/>
      <c r="H70" s="203"/>
      <c r="I70" s="202">
        <v>1110000</v>
      </c>
    </row>
    <row r="71" spans="2:9" s="56" customFormat="1" ht="16.2" x14ac:dyDescent="0.35">
      <c r="B71" s="194" t="s">
        <v>2403</v>
      </c>
      <c r="C71" s="12" t="s">
        <v>283</v>
      </c>
      <c r="D71" s="12">
        <v>0</v>
      </c>
      <c r="E71" s="12" t="s">
        <v>284</v>
      </c>
      <c r="F71" s="56" t="s">
        <v>288</v>
      </c>
      <c r="G71" s="203"/>
      <c r="H71" s="203"/>
      <c r="I71" s="202">
        <v>1380000</v>
      </c>
    </row>
    <row r="72" spans="2:9" s="56" customFormat="1" ht="16.2" x14ac:dyDescent="0.35">
      <c r="B72" s="194" t="s">
        <v>2351</v>
      </c>
      <c r="C72" s="12" t="s">
        <v>283</v>
      </c>
      <c r="D72" s="12">
        <v>0</v>
      </c>
      <c r="E72" s="12" t="s">
        <v>284</v>
      </c>
      <c r="F72" s="56" t="s">
        <v>288</v>
      </c>
      <c r="G72" s="203"/>
      <c r="H72" s="203"/>
      <c r="I72" s="202">
        <v>1956000</v>
      </c>
    </row>
    <row r="73" spans="2:9" s="56" customFormat="1" ht="16.2" x14ac:dyDescent="0.35">
      <c r="B73" s="194" t="s">
        <v>2404</v>
      </c>
      <c r="C73" s="12" t="s">
        <v>283</v>
      </c>
      <c r="D73" s="12">
        <v>0</v>
      </c>
      <c r="E73" s="12" t="s">
        <v>284</v>
      </c>
      <c r="F73" s="56" t="s">
        <v>288</v>
      </c>
      <c r="G73" s="203"/>
      <c r="H73" s="203"/>
      <c r="I73" s="202">
        <v>8186344.5</v>
      </c>
    </row>
    <row r="74" spans="2:9" s="56" customFormat="1" ht="16.2" x14ac:dyDescent="0.35">
      <c r="B74" s="194" t="s">
        <v>2405</v>
      </c>
      <c r="C74" s="12" t="s">
        <v>283</v>
      </c>
      <c r="D74" s="12">
        <v>0</v>
      </c>
      <c r="E74" s="12" t="s">
        <v>284</v>
      </c>
      <c r="F74" s="56" t="s">
        <v>288</v>
      </c>
      <c r="G74" s="203"/>
      <c r="H74" s="203"/>
      <c r="I74" s="202">
        <v>78200000</v>
      </c>
    </row>
    <row r="75" spans="2:9" s="56" customFormat="1" ht="16.2" x14ac:dyDescent="0.35">
      <c r="B75" s="194" t="s">
        <v>2406</v>
      </c>
      <c r="C75" s="12" t="s">
        <v>283</v>
      </c>
      <c r="D75" s="12" t="s">
        <v>2603</v>
      </c>
      <c r="E75" s="12" t="s">
        <v>284</v>
      </c>
      <c r="F75" s="56" t="s">
        <v>288</v>
      </c>
      <c r="G75" s="203"/>
      <c r="H75" s="203"/>
      <c r="I75" s="202">
        <v>29995984</v>
      </c>
    </row>
    <row r="76" spans="2:9" s="56" customFormat="1" ht="16.2" x14ac:dyDescent="0.35">
      <c r="B76" s="194" t="s">
        <v>2407</v>
      </c>
      <c r="C76" s="12" t="s">
        <v>283</v>
      </c>
      <c r="D76" s="12">
        <v>0</v>
      </c>
      <c r="E76" s="12" t="s">
        <v>284</v>
      </c>
      <c r="F76" s="56" t="s">
        <v>288</v>
      </c>
      <c r="G76" s="203"/>
      <c r="H76" s="203"/>
      <c r="I76" s="202">
        <v>12127753.25</v>
      </c>
    </row>
    <row r="77" spans="2:9" s="56" customFormat="1" ht="16.2" x14ac:dyDescent="0.35">
      <c r="B77" s="194" t="s">
        <v>2408</v>
      </c>
      <c r="C77" s="12" t="s">
        <v>283</v>
      </c>
      <c r="D77" s="12">
        <v>0</v>
      </c>
      <c r="E77" s="12" t="s">
        <v>284</v>
      </c>
      <c r="F77" s="56" t="s">
        <v>288</v>
      </c>
      <c r="G77" s="203"/>
      <c r="H77" s="203"/>
      <c r="I77" s="202">
        <v>32851000</v>
      </c>
    </row>
    <row r="78" spans="2:9" s="56" customFormat="1" ht="16.2" x14ac:dyDescent="0.35">
      <c r="B78" s="194" t="s">
        <v>2409</v>
      </c>
      <c r="C78" s="12" t="s">
        <v>283</v>
      </c>
      <c r="D78" s="12" t="s">
        <v>2604</v>
      </c>
      <c r="E78" s="12" t="s">
        <v>284</v>
      </c>
      <c r="F78" s="56" t="s">
        <v>288</v>
      </c>
      <c r="G78" s="203"/>
      <c r="H78" s="203"/>
      <c r="I78" s="202">
        <v>3743379</v>
      </c>
    </row>
    <row r="79" spans="2:9" s="56" customFormat="1" ht="16.2" x14ac:dyDescent="0.35">
      <c r="B79" s="194" t="s">
        <v>2410</v>
      </c>
      <c r="C79" s="12" t="s">
        <v>283</v>
      </c>
      <c r="D79" s="12" t="s">
        <v>2605</v>
      </c>
      <c r="E79" s="12" t="s">
        <v>284</v>
      </c>
      <c r="F79" s="56" t="s">
        <v>288</v>
      </c>
      <c r="G79" s="203"/>
      <c r="H79" s="203"/>
      <c r="I79" s="202">
        <v>637087.5</v>
      </c>
    </row>
    <row r="80" spans="2:9" s="56" customFormat="1" ht="16.2" x14ac:dyDescent="0.35">
      <c r="B80" s="194" t="s">
        <v>2411</v>
      </c>
      <c r="C80" s="12" t="s">
        <v>283</v>
      </c>
      <c r="D80" s="12" t="s">
        <v>2606</v>
      </c>
      <c r="E80" s="12" t="s">
        <v>284</v>
      </c>
      <c r="F80" s="56" t="s">
        <v>288</v>
      </c>
      <c r="G80" s="203"/>
      <c r="H80" s="203"/>
      <c r="I80" s="202">
        <v>2121423.75</v>
      </c>
    </row>
    <row r="81" spans="2:9" s="56" customFormat="1" ht="16.2" x14ac:dyDescent="0.35">
      <c r="B81" s="194" t="s">
        <v>2412</v>
      </c>
      <c r="C81" s="12" t="s">
        <v>473</v>
      </c>
      <c r="D81" s="12">
        <v>0</v>
      </c>
      <c r="E81" s="12" t="s">
        <v>284</v>
      </c>
      <c r="F81" s="56" t="s">
        <v>288</v>
      </c>
      <c r="G81" s="203"/>
      <c r="H81" s="203"/>
      <c r="I81" s="202">
        <v>2033628.75</v>
      </c>
    </row>
    <row r="82" spans="2:9" s="56" customFormat="1" ht="16.2" x14ac:dyDescent="0.35">
      <c r="B82" s="194" t="s">
        <v>2503</v>
      </c>
      <c r="C82" s="12" t="s">
        <v>283</v>
      </c>
      <c r="D82" s="12">
        <v>0</v>
      </c>
      <c r="E82" s="12" t="s">
        <v>284</v>
      </c>
      <c r="F82" s="56" t="s">
        <v>288</v>
      </c>
      <c r="G82" s="203"/>
      <c r="H82" s="203"/>
      <c r="I82" s="202">
        <v>1327156.25</v>
      </c>
    </row>
    <row r="83" spans="2:9" s="56" customFormat="1" ht="16.2" x14ac:dyDescent="0.35">
      <c r="B83" s="194" t="s">
        <v>2504</v>
      </c>
      <c r="C83" s="12" t="s">
        <v>283</v>
      </c>
      <c r="D83" s="12">
        <v>0</v>
      </c>
      <c r="E83" s="12" t="s">
        <v>284</v>
      </c>
      <c r="F83" s="56" t="s">
        <v>288</v>
      </c>
      <c r="G83" s="203"/>
      <c r="H83" s="203"/>
      <c r="I83" s="202">
        <v>846095.625</v>
      </c>
    </row>
    <row r="84" spans="2:9" s="56" customFormat="1" ht="16.2" x14ac:dyDescent="0.35">
      <c r="B84" s="194" t="s">
        <v>2505</v>
      </c>
      <c r="C84" s="12" t="s">
        <v>283</v>
      </c>
      <c r="D84" s="12">
        <v>0</v>
      </c>
      <c r="E84" s="12" t="s">
        <v>284</v>
      </c>
      <c r="F84" s="56" t="s">
        <v>288</v>
      </c>
      <c r="G84" s="203"/>
      <c r="H84" s="203"/>
      <c r="I84" s="202">
        <v>493970.625</v>
      </c>
    </row>
    <row r="85" spans="2:9" s="56" customFormat="1" ht="16.2" x14ac:dyDescent="0.35">
      <c r="B85" s="194" t="s">
        <v>2506</v>
      </c>
      <c r="C85" s="12" t="s">
        <v>283</v>
      </c>
      <c r="D85" s="12">
        <v>0</v>
      </c>
      <c r="E85" s="12" t="s">
        <v>284</v>
      </c>
      <c r="F85" s="56" t="s">
        <v>288</v>
      </c>
      <c r="G85" s="203"/>
      <c r="H85" s="203"/>
      <c r="I85" s="202">
        <v>900000</v>
      </c>
    </row>
    <row r="86" spans="2:9" s="56" customFormat="1" ht="16.2" x14ac:dyDescent="0.35">
      <c r="B86" s="194" t="s">
        <v>2507</v>
      </c>
      <c r="C86" s="12" t="s">
        <v>283</v>
      </c>
      <c r="D86" s="12">
        <v>0</v>
      </c>
      <c r="E86" s="12" t="s">
        <v>284</v>
      </c>
      <c r="F86" s="56" t="s">
        <v>288</v>
      </c>
      <c r="G86" s="203"/>
      <c r="H86" s="203"/>
      <c r="I86" s="202">
        <v>450000</v>
      </c>
    </row>
    <row r="87" spans="2:9" s="56" customFormat="1" ht="16.2" x14ac:dyDescent="0.35">
      <c r="B87" s="194" t="s">
        <v>2508</v>
      </c>
      <c r="C87" s="12" t="s">
        <v>283</v>
      </c>
      <c r="D87" s="12">
        <v>0</v>
      </c>
      <c r="E87" s="12" t="s">
        <v>284</v>
      </c>
      <c r="F87" s="56" t="s">
        <v>288</v>
      </c>
      <c r="G87" s="203"/>
      <c r="H87" s="203"/>
      <c r="I87" s="202">
        <v>450000</v>
      </c>
    </row>
    <row r="88" spans="2:9" s="56" customFormat="1" ht="16.2" x14ac:dyDescent="0.35">
      <c r="B88" s="194" t="s">
        <v>2509</v>
      </c>
      <c r="C88" s="12" t="s">
        <v>283</v>
      </c>
      <c r="D88" s="12">
        <v>0</v>
      </c>
      <c r="E88" s="12" t="s">
        <v>284</v>
      </c>
      <c r="F88" s="56" t="s">
        <v>288</v>
      </c>
      <c r="G88" s="203"/>
      <c r="H88" s="203"/>
      <c r="I88" s="202">
        <v>450000</v>
      </c>
    </row>
    <row r="89" spans="2:9" s="56" customFormat="1" ht="16.2" x14ac:dyDescent="0.35">
      <c r="B89" s="194" t="s">
        <v>2510</v>
      </c>
      <c r="C89" s="12" t="s">
        <v>283</v>
      </c>
      <c r="D89" s="12" t="s">
        <v>2607</v>
      </c>
      <c r="E89" s="12" t="s">
        <v>284</v>
      </c>
      <c r="F89" s="56" t="s">
        <v>288</v>
      </c>
      <c r="G89" s="203"/>
      <c r="H89" s="203"/>
      <c r="I89" s="202">
        <v>450000</v>
      </c>
    </row>
    <row r="90" spans="2:9" s="56" customFormat="1" ht="16.2" x14ac:dyDescent="0.35">
      <c r="B90" s="194" t="s">
        <v>2511</v>
      </c>
      <c r="C90" s="12" t="s">
        <v>283</v>
      </c>
      <c r="D90" s="12">
        <v>0</v>
      </c>
      <c r="E90" s="12" t="s">
        <v>284</v>
      </c>
      <c r="F90" s="56" t="s">
        <v>287</v>
      </c>
      <c r="G90" s="203"/>
      <c r="H90" s="203"/>
      <c r="I90" s="202">
        <v>3073175</v>
      </c>
    </row>
    <row r="91" spans="2:9" s="56" customFormat="1" ht="16.2" x14ac:dyDescent="0.35">
      <c r="B91" s="194" t="s">
        <v>2413</v>
      </c>
      <c r="C91" s="12" t="s">
        <v>283</v>
      </c>
      <c r="D91" s="12">
        <v>0</v>
      </c>
      <c r="E91" s="12" t="s">
        <v>284</v>
      </c>
      <c r="F91" s="56" t="s">
        <v>287</v>
      </c>
      <c r="G91" s="203"/>
      <c r="H91" s="203"/>
      <c r="I91" s="202">
        <v>3000000</v>
      </c>
    </row>
    <row r="92" spans="2:9" s="56" customFormat="1" ht="16.2" x14ac:dyDescent="0.35">
      <c r="B92" s="194" t="s">
        <v>2414</v>
      </c>
      <c r="C92" s="12" t="s">
        <v>283</v>
      </c>
      <c r="D92" s="12">
        <v>0</v>
      </c>
      <c r="E92" s="12" t="s">
        <v>284</v>
      </c>
      <c r="F92" s="56" t="s">
        <v>287</v>
      </c>
      <c r="G92" s="203"/>
      <c r="H92" s="203"/>
      <c r="I92" s="202">
        <v>3000000</v>
      </c>
    </row>
    <row r="93" spans="2:9" s="56" customFormat="1" ht="16.2" x14ac:dyDescent="0.35">
      <c r="B93" s="194" t="s">
        <v>2415</v>
      </c>
      <c r="C93" s="12" t="s">
        <v>283</v>
      </c>
      <c r="D93" s="12">
        <v>0</v>
      </c>
      <c r="E93" s="12" t="s">
        <v>284</v>
      </c>
      <c r="F93" s="56" t="s">
        <v>287</v>
      </c>
      <c r="G93" s="203"/>
      <c r="H93" s="203"/>
      <c r="I93" s="202">
        <v>6000000</v>
      </c>
    </row>
    <row r="94" spans="2:9" s="56" customFormat="1" ht="16.2" x14ac:dyDescent="0.35">
      <c r="B94" s="194" t="s">
        <v>2416</v>
      </c>
      <c r="C94" s="12" t="s">
        <v>283</v>
      </c>
      <c r="D94" s="12">
        <v>0</v>
      </c>
      <c r="E94" s="12" t="s">
        <v>284</v>
      </c>
      <c r="F94" s="56" t="s">
        <v>287</v>
      </c>
      <c r="G94" s="203"/>
      <c r="H94" s="203"/>
      <c r="I94" s="202">
        <v>3000000</v>
      </c>
    </row>
    <row r="95" spans="2:9" s="56" customFormat="1" ht="16.2" x14ac:dyDescent="0.35">
      <c r="B95" s="194" t="s">
        <v>2417</v>
      </c>
      <c r="C95" s="12" t="s">
        <v>283</v>
      </c>
      <c r="D95" s="12">
        <v>0</v>
      </c>
      <c r="E95" s="12" t="s">
        <v>284</v>
      </c>
      <c r="F95" s="56" t="s">
        <v>287</v>
      </c>
      <c r="G95" s="203"/>
      <c r="H95" s="203"/>
      <c r="I95" s="202">
        <v>6000000</v>
      </c>
    </row>
    <row r="96" spans="2:9" s="56" customFormat="1" ht="16.2" x14ac:dyDescent="0.35">
      <c r="B96" s="194" t="s">
        <v>2418</v>
      </c>
      <c r="C96" s="12" t="s">
        <v>283</v>
      </c>
      <c r="D96" s="12">
        <v>0</v>
      </c>
      <c r="E96" s="12" t="s">
        <v>284</v>
      </c>
      <c r="F96" s="56" t="s">
        <v>288</v>
      </c>
      <c r="G96" s="203"/>
      <c r="H96" s="203"/>
      <c r="I96" s="202">
        <v>6000000</v>
      </c>
    </row>
    <row r="97" spans="2:9" s="56" customFormat="1" ht="16.2" x14ac:dyDescent="0.35">
      <c r="B97" s="194" t="s">
        <v>2419</v>
      </c>
      <c r="C97" s="12" t="s">
        <v>283</v>
      </c>
      <c r="D97" s="12">
        <v>0</v>
      </c>
      <c r="E97" s="12" t="s">
        <v>284</v>
      </c>
      <c r="F97" s="56" t="s">
        <v>288</v>
      </c>
      <c r="G97" s="203"/>
      <c r="H97" s="203"/>
      <c r="I97" s="202">
        <v>3100000</v>
      </c>
    </row>
    <row r="98" spans="2:9" s="56" customFormat="1" ht="16.2" x14ac:dyDescent="0.35">
      <c r="B98" s="194" t="s">
        <v>2420</v>
      </c>
      <c r="C98" s="12" t="s">
        <v>283</v>
      </c>
      <c r="D98" s="12">
        <v>0</v>
      </c>
      <c r="E98" s="12" t="s">
        <v>284</v>
      </c>
      <c r="F98" s="56" t="s">
        <v>288</v>
      </c>
      <c r="G98" s="203"/>
      <c r="H98" s="203"/>
      <c r="I98" s="202">
        <v>6000000</v>
      </c>
    </row>
    <row r="99" spans="2:9" s="56" customFormat="1" ht="16.2" x14ac:dyDescent="0.35">
      <c r="B99" s="194" t="s">
        <v>2421</v>
      </c>
      <c r="C99" s="12" t="s">
        <v>283</v>
      </c>
      <c r="D99" s="12">
        <v>0</v>
      </c>
      <c r="E99" s="12" t="s">
        <v>284</v>
      </c>
      <c r="F99" s="56" t="s">
        <v>288</v>
      </c>
      <c r="G99" s="203"/>
      <c r="H99" s="203"/>
      <c r="I99" s="202">
        <v>6000000</v>
      </c>
    </row>
    <row r="100" spans="2:9" s="56" customFormat="1" ht="16.2" x14ac:dyDescent="0.35">
      <c r="B100" s="194" t="s">
        <v>2422</v>
      </c>
      <c r="C100" s="12" t="s">
        <v>283</v>
      </c>
      <c r="D100" s="12">
        <v>0</v>
      </c>
      <c r="E100" s="12" t="s">
        <v>284</v>
      </c>
      <c r="F100" s="56" t="s">
        <v>288</v>
      </c>
      <c r="G100" s="203"/>
      <c r="H100" s="203"/>
      <c r="I100" s="202">
        <v>6000000</v>
      </c>
    </row>
    <row r="101" spans="2:9" s="56" customFormat="1" ht="16.2" x14ac:dyDescent="0.35">
      <c r="B101" s="194" t="s">
        <v>2423</v>
      </c>
      <c r="C101" s="12" t="s">
        <v>283</v>
      </c>
      <c r="D101" s="12">
        <v>0</v>
      </c>
      <c r="E101" s="12" t="s">
        <v>284</v>
      </c>
      <c r="F101" s="56" t="s">
        <v>288</v>
      </c>
      <c r="G101" s="203"/>
      <c r="H101" s="203"/>
      <c r="I101" s="202">
        <v>3000000</v>
      </c>
    </row>
    <row r="102" spans="2:9" s="56" customFormat="1" ht="16.2" x14ac:dyDescent="0.35">
      <c r="B102" s="194" t="s">
        <v>2424</v>
      </c>
      <c r="C102" s="12" t="s">
        <v>283</v>
      </c>
      <c r="D102" s="12">
        <v>0</v>
      </c>
      <c r="E102" s="12" t="s">
        <v>284</v>
      </c>
      <c r="F102" s="56" t="s">
        <v>288</v>
      </c>
      <c r="G102" s="203"/>
      <c r="H102" s="203"/>
      <c r="I102" s="202">
        <v>4500000</v>
      </c>
    </row>
    <row r="103" spans="2:9" s="56" customFormat="1" ht="16.2" x14ac:dyDescent="0.35">
      <c r="B103" s="194" t="s">
        <v>2425</v>
      </c>
      <c r="C103" s="12" t="s">
        <v>283</v>
      </c>
      <c r="D103" s="12">
        <v>0</v>
      </c>
      <c r="E103" s="12" t="s">
        <v>284</v>
      </c>
      <c r="F103" s="56" t="s">
        <v>288</v>
      </c>
      <c r="G103" s="203"/>
      <c r="H103" s="203"/>
      <c r="I103" s="202">
        <v>3000000</v>
      </c>
    </row>
    <row r="104" spans="2:9" s="56" customFormat="1" ht="16.2" x14ac:dyDescent="0.35">
      <c r="B104" s="194" t="s">
        <v>2426</v>
      </c>
      <c r="C104" s="12" t="s">
        <v>283</v>
      </c>
      <c r="D104" s="12">
        <v>0</v>
      </c>
      <c r="E104" s="12" t="s">
        <v>284</v>
      </c>
      <c r="F104" s="56" t="s">
        <v>288</v>
      </c>
      <c r="G104" s="203"/>
      <c r="H104" s="203"/>
      <c r="I104" s="202">
        <v>3000000</v>
      </c>
    </row>
    <row r="105" spans="2:9" s="56" customFormat="1" ht="16.2" x14ac:dyDescent="0.35">
      <c r="B105" s="194" t="s">
        <v>2427</v>
      </c>
      <c r="C105" s="12" t="s">
        <v>283</v>
      </c>
      <c r="D105" s="12">
        <v>0</v>
      </c>
      <c r="E105" s="12" t="s">
        <v>284</v>
      </c>
      <c r="F105" s="56" t="s">
        <v>288</v>
      </c>
      <c r="G105" s="203"/>
      <c r="H105" s="203"/>
      <c r="I105" s="202">
        <v>6000000</v>
      </c>
    </row>
    <row r="106" spans="2:9" s="56" customFormat="1" ht="16.2" x14ac:dyDescent="0.35">
      <c r="B106" s="194" t="s">
        <v>2428</v>
      </c>
      <c r="C106" s="12" t="s">
        <v>283</v>
      </c>
      <c r="D106" s="12">
        <v>0</v>
      </c>
      <c r="E106" s="12" t="s">
        <v>284</v>
      </c>
      <c r="F106" s="56" t="s">
        <v>288</v>
      </c>
      <c r="G106" s="203"/>
      <c r="H106" s="203"/>
      <c r="I106" s="202">
        <v>131250</v>
      </c>
    </row>
    <row r="107" spans="2:9" s="56" customFormat="1" ht="16.2" x14ac:dyDescent="0.35">
      <c r="B107" s="194" t="s">
        <v>2429</v>
      </c>
      <c r="C107" s="12" t="s">
        <v>283</v>
      </c>
      <c r="D107" s="12">
        <v>0</v>
      </c>
      <c r="E107" s="12" t="s">
        <v>284</v>
      </c>
      <c r="F107" s="56" t="s">
        <v>288</v>
      </c>
      <c r="G107" s="203"/>
      <c r="H107" s="203"/>
      <c r="I107" s="202">
        <v>6000000</v>
      </c>
    </row>
    <row r="108" spans="2:9" s="56" customFormat="1" ht="16.2" x14ac:dyDescent="0.35">
      <c r="B108" s="194" t="s">
        <v>2430</v>
      </c>
      <c r="C108" s="12" t="s">
        <v>283</v>
      </c>
      <c r="D108" s="12">
        <v>0</v>
      </c>
      <c r="E108" s="12" t="s">
        <v>284</v>
      </c>
      <c r="F108" s="56" t="s">
        <v>288</v>
      </c>
      <c r="G108" s="203"/>
      <c r="H108" s="203"/>
      <c r="I108" s="202">
        <v>6000000</v>
      </c>
    </row>
    <row r="109" spans="2:9" s="56" customFormat="1" ht="16.2" x14ac:dyDescent="0.35">
      <c r="B109" s="194" t="s">
        <v>2431</v>
      </c>
      <c r="C109" s="12" t="s">
        <v>283</v>
      </c>
      <c r="D109" s="12">
        <v>0</v>
      </c>
      <c r="E109" s="12" t="s">
        <v>284</v>
      </c>
      <c r="F109" s="56" t="s">
        <v>288</v>
      </c>
      <c r="G109" s="203"/>
      <c r="H109" s="203"/>
      <c r="I109" s="202">
        <v>6000000</v>
      </c>
    </row>
    <row r="110" spans="2:9" s="56" customFormat="1" ht="16.2" x14ac:dyDescent="0.35">
      <c r="B110" s="194" t="s">
        <v>2432</v>
      </c>
      <c r="C110" s="12" t="s">
        <v>283</v>
      </c>
      <c r="D110" s="12">
        <v>0</v>
      </c>
      <c r="E110" s="12" t="s">
        <v>284</v>
      </c>
      <c r="F110" s="56" t="s">
        <v>288</v>
      </c>
      <c r="G110" s="203"/>
      <c r="H110" s="203"/>
      <c r="I110" s="202">
        <v>6000000</v>
      </c>
    </row>
    <row r="111" spans="2:9" s="56" customFormat="1" ht="16.2" x14ac:dyDescent="0.35">
      <c r="B111" s="194" t="s">
        <v>2433</v>
      </c>
      <c r="C111" s="12" t="s">
        <v>283</v>
      </c>
      <c r="D111" s="12">
        <v>0</v>
      </c>
      <c r="E111" s="12" t="s">
        <v>284</v>
      </c>
      <c r="F111" s="56" t="s">
        <v>288</v>
      </c>
      <c r="G111" s="203"/>
      <c r="H111" s="203"/>
      <c r="I111" s="202">
        <v>12000000</v>
      </c>
    </row>
    <row r="112" spans="2:9" s="56" customFormat="1" ht="16.2" x14ac:dyDescent="0.35">
      <c r="B112" s="194" t="s">
        <v>2434</v>
      </c>
      <c r="C112" s="12" t="s">
        <v>283</v>
      </c>
      <c r="D112" s="12">
        <v>0</v>
      </c>
      <c r="E112" s="12" t="s">
        <v>284</v>
      </c>
      <c r="F112" s="56" t="s">
        <v>288</v>
      </c>
      <c r="G112" s="203"/>
      <c r="H112" s="203"/>
      <c r="I112" s="202">
        <v>6000000</v>
      </c>
    </row>
    <row r="113" spans="2:9" s="56" customFormat="1" ht="16.2" x14ac:dyDescent="0.35">
      <c r="B113" s="194" t="s">
        <v>2435</v>
      </c>
      <c r="C113" s="12" t="s">
        <v>283</v>
      </c>
      <c r="D113" s="12">
        <v>0</v>
      </c>
      <c r="E113" s="12" t="s">
        <v>284</v>
      </c>
      <c r="F113" s="56" t="s">
        <v>288</v>
      </c>
      <c r="G113" s="203"/>
      <c r="H113" s="203"/>
      <c r="I113" s="202">
        <v>6000000</v>
      </c>
    </row>
    <row r="114" spans="2:9" s="56" customFormat="1" ht="16.2" x14ac:dyDescent="0.35">
      <c r="B114" s="194" t="s">
        <v>2436</v>
      </c>
      <c r="C114" s="12" t="s">
        <v>283</v>
      </c>
      <c r="D114" s="12">
        <v>0</v>
      </c>
      <c r="E114" s="12" t="s">
        <v>284</v>
      </c>
      <c r="F114" s="56" t="s">
        <v>288</v>
      </c>
      <c r="G114" s="203"/>
      <c r="H114" s="203"/>
      <c r="I114" s="202">
        <v>15262500</v>
      </c>
    </row>
    <row r="115" spans="2:9" s="56" customFormat="1" ht="16.2" x14ac:dyDescent="0.35">
      <c r="B115" s="194" t="s">
        <v>2437</v>
      </c>
      <c r="C115" s="12" t="s">
        <v>283</v>
      </c>
      <c r="D115" s="12">
        <v>0</v>
      </c>
      <c r="E115" s="12" t="s">
        <v>284</v>
      </c>
      <c r="F115" s="56" t="s">
        <v>288</v>
      </c>
      <c r="G115" s="203"/>
      <c r="H115" s="203"/>
      <c r="I115" s="202">
        <v>6000000</v>
      </c>
    </row>
    <row r="116" spans="2:9" s="56" customFormat="1" ht="16.2" x14ac:dyDescent="0.35">
      <c r="B116" s="194" t="s">
        <v>2438</v>
      </c>
      <c r="C116" s="12" t="s">
        <v>283</v>
      </c>
      <c r="D116" s="12">
        <v>0</v>
      </c>
      <c r="E116" s="12" t="s">
        <v>284</v>
      </c>
      <c r="F116" s="56" t="s">
        <v>288</v>
      </c>
      <c r="G116" s="203"/>
      <c r="H116" s="203"/>
      <c r="I116" s="202">
        <v>3000000</v>
      </c>
    </row>
    <row r="117" spans="2:9" s="56" customFormat="1" ht="16.2" x14ac:dyDescent="0.35">
      <c r="B117" s="194" t="s">
        <v>2439</v>
      </c>
      <c r="C117" s="12" t="s">
        <v>283</v>
      </c>
      <c r="D117" s="12">
        <v>0</v>
      </c>
      <c r="E117" s="12" t="s">
        <v>284</v>
      </c>
      <c r="F117" s="56" t="s">
        <v>288</v>
      </c>
      <c r="G117" s="203"/>
      <c r="H117" s="203"/>
      <c r="I117" s="202">
        <v>100000</v>
      </c>
    </row>
    <row r="118" spans="2:9" s="56" customFormat="1" ht="16.2" x14ac:dyDescent="0.35">
      <c r="B118" s="194" t="s">
        <v>2440</v>
      </c>
      <c r="C118" s="12" t="s">
        <v>283</v>
      </c>
      <c r="D118" s="12">
        <v>0</v>
      </c>
      <c r="E118" s="12" t="s">
        <v>284</v>
      </c>
      <c r="F118" s="56" t="s">
        <v>288</v>
      </c>
      <c r="G118" s="203"/>
      <c r="H118" s="203"/>
      <c r="I118" s="202">
        <v>6000000</v>
      </c>
    </row>
    <row r="119" spans="2:9" s="56" customFormat="1" ht="16.2" x14ac:dyDescent="0.35">
      <c r="B119" s="194" t="s">
        <v>2441</v>
      </c>
      <c r="C119" s="12" t="s">
        <v>283</v>
      </c>
      <c r="D119" s="12">
        <v>0</v>
      </c>
      <c r="E119" s="12" t="s">
        <v>284</v>
      </c>
      <c r="F119" s="56" t="s">
        <v>288</v>
      </c>
      <c r="G119" s="203"/>
      <c r="H119" s="203"/>
      <c r="I119" s="202">
        <v>6000000</v>
      </c>
    </row>
    <row r="120" spans="2:9" s="56" customFormat="1" ht="16.2" x14ac:dyDescent="0.35">
      <c r="B120" s="194" t="s">
        <v>2442</v>
      </c>
      <c r="C120" s="12" t="s">
        <v>283</v>
      </c>
      <c r="D120" s="12">
        <v>0</v>
      </c>
      <c r="E120" s="12" t="s">
        <v>284</v>
      </c>
      <c r="F120" s="56" t="s">
        <v>288</v>
      </c>
      <c r="G120" s="203"/>
      <c r="H120" s="203"/>
      <c r="I120" s="202">
        <v>3000000</v>
      </c>
    </row>
    <row r="121" spans="2:9" s="56" customFormat="1" ht="16.2" x14ac:dyDescent="0.35">
      <c r="B121" s="194" t="s">
        <v>2443</v>
      </c>
      <c r="C121" s="12" t="s">
        <v>283</v>
      </c>
      <c r="D121" s="12">
        <v>0</v>
      </c>
      <c r="E121" s="12" t="s">
        <v>284</v>
      </c>
      <c r="F121" s="56" t="s">
        <v>288</v>
      </c>
      <c r="G121" s="203"/>
      <c r="H121" s="203"/>
      <c r="I121" s="202">
        <v>3000000</v>
      </c>
    </row>
    <row r="122" spans="2:9" s="56" customFormat="1" ht="16.2" x14ac:dyDescent="0.35">
      <c r="B122" s="194" t="s">
        <v>2444</v>
      </c>
      <c r="C122" s="12" t="s">
        <v>283</v>
      </c>
      <c r="D122" s="12">
        <v>0</v>
      </c>
      <c r="E122" s="12" t="s">
        <v>284</v>
      </c>
      <c r="F122" s="56" t="s">
        <v>288</v>
      </c>
      <c r="G122" s="203"/>
      <c r="H122" s="203"/>
      <c r="I122" s="202">
        <v>6000000</v>
      </c>
    </row>
    <row r="123" spans="2:9" s="56" customFormat="1" ht="16.2" x14ac:dyDescent="0.35">
      <c r="B123" s="194" t="s">
        <v>2445</v>
      </c>
      <c r="C123" s="12" t="s">
        <v>283</v>
      </c>
      <c r="D123" s="12">
        <v>0</v>
      </c>
      <c r="E123" s="12" t="s">
        <v>284</v>
      </c>
      <c r="F123" s="56" t="s">
        <v>288</v>
      </c>
      <c r="G123" s="203"/>
      <c r="H123" s="203"/>
      <c r="I123" s="202">
        <v>393750</v>
      </c>
    </row>
    <row r="124" spans="2:9" s="56" customFormat="1" ht="16.2" x14ac:dyDescent="0.35">
      <c r="B124" s="194" t="s">
        <v>2446</v>
      </c>
      <c r="C124" s="12" t="s">
        <v>283</v>
      </c>
      <c r="D124" s="12">
        <v>0</v>
      </c>
      <c r="E124" s="12" t="s">
        <v>284</v>
      </c>
      <c r="F124" s="56" t="s">
        <v>288</v>
      </c>
      <c r="G124" s="203"/>
      <c r="H124" s="203"/>
      <c r="I124" s="202">
        <v>100000</v>
      </c>
    </row>
    <row r="125" spans="2:9" s="56" customFormat="1" ht="16.2" x14ac:dyDescent="0.35">
      <c r="B125" s="194" t="s">
        <v>2447</v>
      </c>
      <c r="C125" s="12" t="s">
        <v>283</v>
      </c>
      <c r="D125" s="12">
        <v>0</v>
      </c>
      <c r="E125" s="12" t="s">
        <v>284</v>
      </c>
      <c r="F125" s="56" t="s">
        <v>288</v>
      </c>
      <c r="G125" s="203"/>
      <c r="H125" s="203"/>
      <c r="I125" s="202">
        <v>3000000</v>
      </c>
    </row>
    <row r="126" spans="2:9" s="56" customFormat="1" ht="16.2" x14ac:dyDescent="0.35">
      <c r="B126" s="194" t="s">
        <v>2448</v>
      </c>
      <c r="C126" s="12" t="s">
        <v>283</v>
      </c>
      <c r="D126" s="12">
        <v>0</v>
      </c>
      <c r="E126" s="12" t="s">
        <v>284</v>
      </c>
      <c r="F126" s="56" t="s">
        <v>288</v>
      </c>
      <c r="G126" s="203"/>
      <c r="H126" s="203"/>
      <c r="I126" s="202">
        <v>6000000</v>
      </c>
    </row>
    <row r="127" spans="2:9" s="56" customFormat="1" ht="16.2" x14ac:dyDescent="0.35">
      <c r="B127" s="194" t="s">
        <v>2449</v>
      </c>
      <c r="C127" s="12" t="s">
        <v>283</v>
      </c>
      <c r="D127" s="12">
        <v>0</v>
      </c>
      <c r="E127" s="12" t="s">
        <v>284</v>
      </c>
      <c r="F127" s="56" t="s">
        <v>288</v>
      </c>
      <c r="G127" s="203"/>
      <c r="H127" s="203"/>
      <c r="I127" s="202">
        <v>6000000</v>
      </c>
    </row>
    <row r="128" spans="2:9" s="56" customFormat="1" ht="16.2" x14ac:dyDescent="0.35">
      <c r="B128" s="194" t="s">
        <v>2450</v>
      </c>
      <c r="C128" s="12" t="s">
        <v>283</v>
      </c>
      <c r="D128" s="12">
        <v>0</v>
      </c>
      <c r="E128" s="12" t="s">
        <v>284</v>
      </c>
      <c r="F128" s="56" t="s">
        <v>288</v>
      </c>
      <c r="G128" s="203"/>
      <c r="H128" s="203"/>
      <c r="I128" s="202">
        <v>6000000</v>
      </c>
    </row>
    <row r="129" spans="2:9" s="56" customFormat="1" ht="16.2" x14ac:dyDescent="0.35">
      <c r="B129" s="194" t="s">
        <v>2451</v>
      </c>
      <c r="C129" s="12" t="s">
        <v>283</v>
      </c>
      <c r="D129" s="12">
        <v>0</v>
      </c>
      <c r="E129" s="12" t="s">
        <v>284</v>
      </c>
      <c r="F129" s="56" t="s">
        <v>288</v>
      </c>
      <c r="G129" s="203"/>
      <c r="H129" s="203"/>
      <c r="I129" s="202">
        <v>100000</v>
      </c>
    </row>
    <row r="130" spans="2:9" s="56" customFormat="1" ht="16.2" x14ac:dyDescent="0.35">
      <c r="B130" s="194" t="s">
        <v>2452</v>
      </c>
      <c r="C130" s="12" t="s">
        <v>283</v>
      </c>
      <c r="D130" s="12">
        <v>0</v>
      </c>
      <c r="E130" s="12" t="s">
        <v>284</v>
      </c>
      <c r="F130" s="56" t="s">
        <v>288</v>
      </c>
      <c r="G130" s="203"/>
      <c r="H130" s="203"/>
      <c r="I130" s="202">
        <v>5000000</v>
      </c>
    </row>
    <row r="131" spans="2:9" s="56" customFormat="1" ht="16.2" x14ac:dyDescent="0.35">
      <c r="B131" s="194" t="s">
        <v>2453</v>
      </c>
      <c r="C131" s="12" t="s">
        <v>283</v>
      </c>
      <c r="D131" s="12">
        <v>0</v>
      </c>
      <c r="E131" s="12" t="s">
        <v>284</v>
      </c>
      <c r="F131" s="56" t="s">
        <v>288</v>
      </c>
      <c r="G131" s="203"/>
      <c r="H131" s="203"/>
      <c r="I131" s="202">
        <v>100000</v>
      </c>
    </row>
    <row r="132" spans="2:9" s="56" customFormat="1" ht="16.2" x14ac:dyDescent="0.35">
      <c r="B132" s="194" t="s">
        <v>2454</v>
      </c>
      <c r="C132" s="12" t="s">
        <v>283</v>
      </c>
      <c r="D132" s="12">
        <v>0</v>
      </c>
      <c r="E132" s="12" t="s">
        <v>284</v>
      </c>
      <c r="F132" s="56" t="s">
        <v>288</v>
      </c>
      <c r="G132" s="203"/>
      <c r="H132" s="203"/>
      <c r="I132" s="202">
        <v>100000</v>
      </c>
    </row>
    <row r="133" spans="2:9" s="56" customFormat="1" ht="16.2" x14ac:dyDescent="0.35">
      <c r="B133" s="194" t="s">
        <v>2455</v>
      </c>
      <c r="C133" s="12" t="s">
        <v>283</v>
      </c>
      <c r="D133" s="12">
        <v>0</v>
      </c>
      <c r="E133" s="12" t="s">
        <v>284</v>
      </c>
      <c r="F133" s="56" t="s">
        <v>288</v>
      </c>
      <c r="G133" s="203"/>
      <c r="H133" s="203"/>
      <c r="I133" s="202">
        <v>13500000</v>
      </c>
    </row>
    <row r="134" spans="2:9" s="56" customFormat="1" ht="16.2" x14ac:dyDescent="0.35">
      <c r="B134" s="194" t="s">
        <v>2456</v>
      </c>
      <c r="C134" s="12" t="s">
        <v>283</v>
      </c>
      <c r="D134" s="12">
        <v>0</v>
      </c>
      <c r="E134" s="12" t="s">
        <v>284</v>
      </c>
      <c r="F134" s="56" t="s">
        <v>288</v>
      </c>
      <c r="G134" s="203"/>
      <c r="H134" s="203"/>
      <c r="I134" s="202">
        <v>9000000</v>
      </c>
    </row>
    <row r="135" spans="2:9" s="56" customFormat="1" ht="16.2" x14ac:dyDescent="0.35">
      <c r="B135" s="194" t="s">
        <v>2457</v>
      </c>
      <c r="C135" s="12" t="s">
        <v>283</v>
      </c>
      <c r="D135" s="12">
        <v>0</v>
      </c>
      <c r="E135" s="12" t="s">
        <v>284</v>
      </c>
      <c r="F135" s="56" t="s">
        <v>288</v>
      </c>
      <c r="G135" s="203"/>
      <c r="H135" s="203"/>
      <c r="I135" s="202">
        <v>27000000</v>
      </c>
    </row>
    <row r="136" spans="2:9" s="56" customFormat="1" ht="16.2" x14ac:dyDescent="0.35">
      <c r="B136" s="194" t="s">
        <v>2458</v>
      </c>
      <c r="C136" s="12" t="s">
        <v>283</v>
      </c>
      <c r="D136" s="12">
        <v>0</v>
      </c>
      <c r="E136" s="12" t="s">
        <v>284</v>
      </c>
      <c r="F136" s="56" t="s">
        <v>288</v>
      </c>
      <c r="G136" s="203"/>
      <c r="H136" s="203"/>
      <c r="I136" s="202">
        <v>22500000</v>
      </c>
    </row>
    <row r="137" spans="2:9" s="56" customFormat="1" ht="16.2" x14ac:dyDescent="0.35">
      <c r="B137" s="194" t="s">
        <v>2459</v>
      </c>
      <c r="C137" s="12" t="s">
        <v>283</v>
      </c>
      <c r="D137" s="12">
        <v>0</v>
      </c>
      <c r="E137" s="12" t="s">
        <v>284</v>
      </c>
      <c r="F137" s="56" t="s">
        <v>288</v>
      </c>
      <c r="G137" s="203"/>
      <c r="H137" s="203"/>
      <c r="I137" s="202">
        <v>15000000</v>
      </c>
    </row>
    <row r="138" spans="2:9" s="56" customFormat="1" ht="16.2" x14ac:dyDescent="0.35">
      <c r="B138" s="194" t="s">
        <v>2460</v>
      </c>
      <c r="C138" s="12" t="s">
        <v>283</v>
      </c>
      <c r="D138" s="12">
        <v>0</v>
      </c>
      <c r="E138" s="12" t="s">
        <v>284</v>
      </c>
      <c r="F138" s="56" t="s">
        <v>288</v>
      </c>
      <c r="G138" s="203"/>
      <c r="H138" s="203"/>
      <c r="I138" s="202">
        <v>6000000</v>
      </c>
    </row>
    <row r="139" spans="2:9" s="56" customFormat="1" ht="16.2" x14ac:dyDescent="0.35">
      <c r="B139" s="194" t="s">
        <v>2461</v>
      </c>
      <c r="C139" s="12" t="s">
        <v>283</v>
      </c>
      <c r="D139" s="12">
        <v>0</v>
      </c>
      <c r="E139" s="12" t="s">
        <v>284</v>
      </c>
      <c r="F139" s="56" t="s">
        <v>288</v>
      </c>
      <c r="G139" s="203"/>
      <c r="H139" s="203"/>
      <c r="I139" s="202">
        <v>12600000</v>
      </c>
    </row>
    <row r="140" spans="2:9" s="56" customFormat="1" ht="16.2" x14ac:dyDescent="0.35">
      <c r="B140" s="194" t="s">
        <v>2462</v>
      </c>
      <c r="C140" s="12" t="s">
        <v>283</v>
      </c>
      <c r="D140" s="12">
        <v>0</v>
      </c>
      <c r="E140" s="12" t="s">
        <v>284</v>
      </c>
      <c r="F140" s="56" t="s">
        <v>288</v>
      </c>
      <c r="G140" s="203"/>
      <c r="H140" s="203"/>
      <c r="I140" s="202">
        <v>9000000</v>
      </c>
    </row>
    <row r="141" spans="2:9" s="56" customFormat="1" ht="16.2" x14ac:dyDescent="0.35">
      <c r="B141" s="194" t="s">
        <v>2463</v>
      </c>
      <c r="C141" s="12" t="s">
        <v>283</v>
      </c>
      <c r="D141" s="12">
        <v>0</v>
      </c>
      <c r="E141" s="12" t="s">
        <v>284</v>
      </c>
      <c r="F141" s="56" t="s">
        <v>288</v>
      </c>
      <c r="G141" s="203"/>
      <c r="H141" s="203"/>
      <c r="I141" s="202">
        <v>3000000</v>
      </c>
    </row>
    <row r="142" spans="2:9" s="56" customFormat="1" ht="16.2" x14ac:dyDescent="0.35">
      <c r="B142" s="194" t="s">
        <v>2464</v>
      </c>
      <c r="C142" s="12" t="s">
        <v>283</v>
      </c>
      <c r="D142" s="12">
        <v>0</v>
      </c>
      <c r="E142" s="12" t="s">
        <v>284</v>
      </c>
      <c r="F142" s="56" t="s">
        <v>288</v>
      </c>
      <c r="G142" s="203"/>
      <c r="H142" s="203"/>
      <c r="I142" s="202">
        <v>6000000</v>
      </c>
    </row>
    <row r="143" spans="2:9" s="56" customFormat="1" ht="16.2" x14ac:dyDescent="0.35">
      <c r="B143" s="194" t="s">
        <v>2465</v>
      </c>
      <c r="C143" s="12" t="s">
        <v>283</v>
      </c>
      <c r="D143" s="12">
        <v>0</v>
      </c>
      <c r="E143" s="12" t="s">
        <v>284</v>
      </c>
      <c r="F143" s="56" t="s">
        <v>288</v>
      </c>
      <c r="G143" s="203"/>
      <c r="H143" s="203"/>
      <c r="I143" s="202">
        <v>14040000</v>
      </c>
    </row>
    <row r="144" spans="2:9" s="56" customFormat="1" ht="16.2" x14ac:dyDescent="0.35">
      <c r="B144" s="194" t="s">
        <v>2466</v>
      </c>
      <c r="C144" s="12" t="s">
        <v>283</v>
      </c>
      <c r="D144" s="12">
        <v>0</v>
      </c>
      <c r="E144" s="12" t="s">
        <v>284</v>
      </c>
      <c r="F144" s="56" t="s">
        <v>288</v>
      </c>
      <c r="G144" s="203"/>
      <c r="H144" s="203"/>
      <c r="I144" s="202">
        <v>6000000</v>
      </c>
    </row>
    <row r="145" spans="2:9" s="56" customFormat="1" ht="16.2" x14ac:dyDescent="0.35">
      <c r="B145" s="194" t="s">
        <v>2467</v>
      </c>
      <c r="C145" s="12" t="s">
        <v>283</v>
      </c>
      <c r="D145" s="12">
        <v>0</v>
      </c>
      <c r="E145" s="12" t="s">
        <v>284</v>
      </c>
      <c r="F145" s="56" t="s">
        <v>288</v>
      </c>
      <c r="G145" s="203"/>
      <c r="H145" s="203"/>
      <c r="I145" s="202">
        <v>2500000</v>
      </c>
    </row>
    <row r="146" spans="2:9" s="56" customFormat="1" ht="16.2" x14ac:dyDescent="0.35">
      <c r="B146" s="194" t="s">
        <v>2468</v>
      </c>
      <c r="C146" s="12" t="s">
        <v>283</v>
      </c>
      <c r="D146" s="12">
        <v>0</v>
      </c>
      <c r="E146" s="12" t="s">
        <v>284</v>
      </c>
      <c r="F146" s="56" t="s">
        <v>288</v>
      </c>
      <c r="G146" s="203"/>
      <c r="H146" s="203"/>
      <c r="I146" s="202">
        <v>6000000</v>
      </c>
    </row>
    <row r="147" spans="2:9" s="56" customFormat="1" ht="16.2" x14ac:dyDescent="0.35">
      <c r="B147" s="194" t="s">
        <v>2469</v>
      </c>
      <c r="C147" s="12" t="s">
        <v>283</v>
      </c>
      <c r="D147" s="12">
        <v>0</v>
      </c>
      <c r="E147" s="12" t="s">
        <v>284</v>
      </c>
      <c r="F147" s="56" t="s">
        <v>288</v>
      </c>
      <c r="G147" s="203"/>
      <c r="H147" s="203"/>
      <c r="I147" s="202">
        <v>22380000</v>
      </c>
    </row>
    <row r="148" spans="2:9" s="56" customFormat="1" ht="16.2" x14ac:dyDescent="0.35">
      <c r="B148" s="194" t="s">
        <v>2470</v>
      </c>
      <c r="C148" s="12" t="s">
        <v>283</v>
      </c>
      <c r="D148" s="12">
        <v>0</v>
      </c>
      <c r="E148" s="12" t="s">
        <v>284</v>
      </c>
      <c r="F148" s="56" t="s">
        <v>288</v>
      </c>
      <c r="G148" s="203"/>
      <c r="H148" s="203"/>
      <c r="I148" s="202">
        <v>3000000</v>
      </c>
    </row>
    <row r="149" spans="2:9" s="56" customFormat="1" ht="16.2" x14ac:dyDescent="0.35">
      <c r="B149" s="194" t="s">
        <v>2471</v>
      </c>
      <c r="C149" s="12" t="s">
        <v>283</v>
      </c>
      <c r="D149" s="12">
        <v>0</v>
      </c>
      <c r="E149" s="12" t="s">
        <v>284</v>
      </c>
      <c r="F149" s="56" t="s">
        <v>288</v>
      </c>
      <c r="G149" s="203"/>
      <c r="H149" s="203"/>
      <c r="I149" s="202">
        <v>262500</v>
      </c>
    </row>
    <row r="150" spans="2:9" s="56" customFormat="1" ht="16.2" x14ac:dyDescent="0.35">
      <c r="B150" s="194" t="s">
        <v>2472</v>
      </c>
      <c r="C150" s="12" t="s">
        <v>283</v>
      </c>
      <c r="D150" s="12">
        <v>0</v>
      </c>
      <c r="E150" s="12" t="s">
        <v>284</v>
      </c>
      <c r="F150" s="56" t="s">
        <v>288</v>
      </c>
      <c r="G150" s="203"/>
      <c r="H150" s="203"/>
      <c r="I150" s="202">
        <v>100000</v>
      </c>
    </row>
    <row r="151" spans="2:9" s="56" customFormat="1" ht="16.2" x14ac:dyDescent="0.35">
      <c r="B151" s="194" t="s">
        <v>2473</v>
      </c>
      <c r="C151" s="12" t="s">
        <v>283</v>
      </c>
      <c r="D151" s="12">
        <v>0</v>
      </c>
      <c r="E151" s="12" t="s">
        <v>284</v>
      </c>
      <c r="F151" s="56" t="s">
        <v>288</v>
      </c>
      <c r="G151" s="203"/>
      <c r="H151" s="203"/>
      <c r="I151" s="202">
        <v>3000000</v>
      </c>
    </row>
    <row r="152" spans="2:9" s="56" customFormat="1" ht="16.2" x14ac:dyDescent="0.35">
      <c r="B152" s="194" t="s">
        <v>2474</v>
      </c>
      <c r="C152" s="12" t="s">
        <v>283</v>
      </c>
      <c r="D152" s="12">
        <v>0</v>
      </c>
      <c r="E152" s="12" t="s">
        <v>284</v>
      </c>
      <c r="F152" s="56" t="s">
        <v>288</v>
      </c>
      <c r="G152" s="203"/>
      <c r="H152" s="203"/>
      <c r="I152" s="202">
        <v>100000</v>
      </c>
    </row>
    <row r="153" spans="2:9" s="56" customFormat="1" ht="16.2" x14ac:dyDescent="0.35">
      <c r="B153" s="194" t="s">
        <v>2475</v>
      </c>
      <c r="C153" s="12" t="s">
        <v>283</v>
      </c>
      <c r="D153" s="12">
        <v>0</v>
      </c>
      <c r="E153" s="12" t="s">
        <v>284</v>
      </c>
      <c r="F153" s="56" t="s">
        <v>288</v>
      </c>
      <c r="G153" s="203"/>
      <c r="H153" s="203"/>
      <c r="I153" s="202">
        <v>3000000</v>
      </c>
    </row>
    <row r="154" spans="2:9" s="56" customFormat="1" ht="16.2" x14ac:dyDescent="0.35">
      <c r="B154" s="194" t="s">
        <v>2476</v>
      </c>
      <c r="C154" s="12" t="s">
        <v>283</v>
      </c>
      <c r="D154" s="12">
        <v>0</v>
      </c>
      <c r="E154" s="12" t="s">
        <v>284</v>
      </c>
      <c r="F154" s="56" t="s">
        <v>288</v>
      </c>
      <c r="G154" s="203"/>
      <c r="H154" s="203"/>
      <c r="I154" s="202">
        <v>100000</v>
      </c>
    </row>
    <row r="155" spans="2:9" s="56" customFormat="1" ht="16.2" x14ac:dyDescent="0.35">
      <c r="B155" s="194" t="s">
        <v>2477</v>
      </c>
      <c r="C155" s="12" t="s">
        <v>283</v>
      </c>
      <c r="D155" s="12">
        <v>0</v>
      </c>
      <c r="E155" s="12" t="s">
        <v>284</v>
      </c>
      <c r="F155" s="56" t="s">
        <v>288</v>
      </c>
      <c r="G155" s="203"/>
      <c r="H155" s="203"/>
      <c r="I155" s="202">
        <v>3000000</v>
      </c>
    </row>
    <row r="156" spans="2:9" s="56" customFormat="1" ht="16.2" x14ac:dyDescent="0.35">
      <c r="B156" s="194" t="s">
        <v>2478</v>
      </c>
      <c r="C156" s="12" t="s">
        <v>283</v>
      </c>
      <c r="D156" s="12">
        <v>0</v>
      </c>
      <c r="E156" s="12" t="s">
        <v>284</v>
      </c>
      <c r="F156" s="56" t="s">
        <v>288</v>
      </c>
      <c r="G156" s="203"/>
      <c r="H156" s="203"/>
      <c r="I156" s="202">
        <v>12000000</v>
      </c>
    </row>
    <row r="157" spans="2:9" s="56" customFormat="1" ht="16.2" x14ac:dyDescent="0.35">
      <c r="B157" s="194" t="s">
        <v>2479</v>
      </c>
      <c r="C157" s="12" t="s">
        <v>283</v>
      </c>
      <c r="D157" s="12">
        <v>0</v>
      </c>
      <c r="E157" s="12" t="s">
        <v>284</v>
      </c>
      <c r="F157" s="56" t="s">
        <v>288</v>
      </c>
      <c r="G157" s="203"/>
      <c r="H157" s="203"/>
      <c r="I157" s="202">
        <v>100000</v>
      </c>
    </row>
    <row r="158" spans="2:9" s="56" customFormat="1" ht="16.2" x14ac:dyDescent="0.35">
      <c r="B158" s="194" t="s">
        <v>2480</v>
      </c>
      <c r="C158" s="12" t="s">
        <v>283</v>
      </c>
      <c r="D158" s="12">
        <v>0</v>
      </c>
      <c r="E158" s="12" t="s">
        <v>284</v>
      </c>
      <c r="F158" s="56" t="s">
        <v>288</v>
      </c>
      <c r="G158" s="203"/>
      <c r="H158" s="203"/>
      <c r="I158" s="202">
        <v>3000000</v>
      </c>
    </row>
    <row r="159" spans="2:9" s="56" customFormat="1" ht="16.2" x14ac:dyDescent="0.35">
      <c r="B159" s="194" t="s">
        <v>2481</v>
      </c>
      <c r="C159" s="12" t="s">
        <v>283</v>
      </c>
      <c r="D159" s="12">
        <v>0</v>
      </c>
      <c r="E159" s="12" t="s">
        <v>284</v>
      </c>
      <c r="F159" s="56" t="s">
        <v>288</v>
      </c>
      <c r="G159" s="203"/>
      <c r="H159" s="203"/>
      <c r="I159" s="202">
        <v>6000000</v>
      </c>
    </row>
    <row r="160" spans="2:9" s="56" customFormat="1" ht="16.2" x14ac:dyDescent="0.35">
      <c r="B160" s="194" t="s">
        <v>2482</v>
      </c>
      <c r="C160" s="12" t="s">
        <v>283</v>
      </c>
      <c r="D160" s="12">
        <v>0</v>
      </c>
      <c r="E160" s="12" t="s">
        <v>284</v>
      </c>
      <c r="F160" s="56" t="s">
        <v>288</v>
      </c>
      <c r="G160" s="203"/>
      <c r="H160" s="203"/>
      <c r="I160" s="202">
        <v>6000000</v>
      </c>
    </row>
    <row r="161" spans="2:9" s="56" customFormat="1" ht="16.2" x14ac:dyDescent="0.35">
      <c r="B161" s="194" t="s">
        <v>2483</v>
      </c>
      <c r="C161" s="12" t="s">
        <v>283</v>
      </c>
      <c r="D161" s="12">
        <v>0</v>
      </c>
      <c r="E161" s="12" t="s">
        <v>284</v>
      </c>
      <c r="F161" s="56" t="s">
        <v>288</v>
      </c>
      <c r="G161" s="203"/>
      <c r="H161" s="203"/>
      <c r="I161" s="202">
        <v>3000000</v>
      </c>
    </row>
    <row r="162" spans="2:9" s="56" customFormat="1" ht="16.2" x14ac:dyDescent="0.35">
      <c r="B162" s="194" t="s">
        <v>2484</v>
      </c>
      <c r="C162" s="12" t="s">
        <v>283</v>
      </c>
      <c r="D162" s="12">
        <v>0</v>
      </c>
      <c r="E162" s="12" t="s">
        <v>284</v>
      </c>
      <c r="F162" s="56" t="s">
        <v>288</v>
      </c>
      <c r="G162" s="203"/>
      <c r="H162" s="203"/>
      <c r="I162" s="202">
        <v>100000</v>
      </c>
    </row>
    <row r="163" spans="2:9" s="56" customFormat="1" ht="16.2" x14ac:dyDescent="0.35">
      <c r="B163" s="194" t="s">
        <v>2485</v>
      </c>
      <c r="C163" s="12" t="s">
        <v>283</v>
      </c>
      <c r="D163" s="12">
        <v>0</v>
      </c>
      <c r="E163" s="12" t="s">
        <v>284</v>
      </c>
      <c r="F163" s="56" t="s">
        <v>288</v>
      </c>
      <c r="G163" s="203"/>
      <c r="H163" s="203"/>
      <c r="I163" s="202">
        <v>3000000</v>
      </c>
    </row>
    <row r="164" spans="2:9" s="56" customFormat="1" ht="16.2" x14ac:dyDescent="0.35">
      <c r="B164" s="194" t="s">
        <v>2486</v>
      </c>
      <c r="C164" s="12" t="s">
        <v>283</v>
      </c>
      <c r="D164" s="12">
        <v>0</v>
      </c>
      <c r="E164" s="12" t="s">
        <v>284</v>
      </c>
      <c r="F164" s="56" t="s">
        <v>288</v>
      </c>
      <c r="G164" s="203"/>
      <c r="H164" s="203"/>
      <c r="I164" s="202">
        <v>3000000</v>
      </c>
    </row>
    <row r="165" spans="2:9" s="56" customFormat="1" ht="16.2" x14ac:dyDescent="0.35">
      <c r="B165" s="194" t="s">
        <v>2487</v>
      </c>
      <c r="C165" s="12" t="s">
        <v>283</v>
      </c>
      <c r="D165" s="12">
        <v>0</v>
      </c>
      <c r="E165" s="12" t="s">
        <v>284</v>
      </c>
      <c r="F165" s="56" t="s">
        <v>288</v>
      </c>
      <c r="G165" s="203"/>
      <c r="H165" s="203"/>
      <c r="I165" s="202">
        <v>3100000</v>
      </c>
    </row>
    <row r="166" spans="2:9" s="56" customFormat="1" ht="16.2" x14ac:dyDescent="0.35">
      <c r="B166" s="194" t="s">
        <v>2488</v>
      </c>
      <c r="C166" s="12" t="s">
        <v>283</v>
      </c>
      <c r="D166" s="12">
        <v>0</v>
      </c>
      <c r="E166" s="12" t="s">
        <v>284</v>
      </c>
      <c r="F166" s="56" t="s">
        <v>288</v>
      </c>
      <c r="G166" s="203"/>
      <c r="H166" s="203"/>
      <c r="I166" s="202">
        <v>6000000</v>
      </c>
    </row>
    <row r="167" spans="2:9" s="56" customFormat="1" ht="16.2" x14ac:dyDescent="0.35">
      <c r="B167" s="194" t="s">
        <v>2489</v>
      </c>
      <c r="C167" s="12" t="s">
        <v>283</v>
      </c>
      <c r="D167" s="12">
        <v>0</v>
      </c>
      <c r="E167" s="12" t="s">
        <v>284</v>
      </c>
      <c r="F167" s="56" t="s">
        <v>288</v>
      </c>
      <c r="G167" s="203"/>
      <c r="H167" s="203"/>
      <c r="I167" s="202">
        <v>6000000</v>
      </c>
    </row>
    <row r="168" spans="2:9" s="56" customFormat="1" ht="16.2" x14ac:dyDescent="0.35">
      <c r="B168" s="194" t="s">
        <v>2490</v>
      </c>
      <c r="C168" s="12" t="s">
        <v>283</v>
      </c>
      <c r="D168" s="12">
        <v>0</v>
      </c>
      <c r="E168" s="12" t="s">
        <v>284</v>
      </c>
      <c r="F168" s="56" t="s">
        <v>288</v>
      </c>
      <c r="G168" s="203"/>
      <c r="H168" s="203"/>
      <c r="I168" s="202">
        <v>131250</v>
      </c>
    </row>
    <row r="169" spans="2:9" s="56" customFormat="1" ht="16.2" x14ac:dyDescent="0.35">
      <c r="B169" s="194" t="s">
        <v>2491</v>
      </c>
      <c r="C169" s="12" t="s">
        <v>283</v>
      </c>
      <c r="D169" s="12">
        <v>0</v>
      </c>
      <c r="E169" s="12" t="s">
        <v>284</v>
      </c>
      <c r="F169" s="56" t="s">
        <v>288</v>
      </c>
      <c r="G169" s="203"/>
      <c r="H169" s="203"/>
      <c r="I169" s="202">
        <v>3000000</v>
      </c>
    </row>
    <row r="170" spans="2:9" s="56" customFormat="1" ht="16.2" x14ac:dyDescent="0.35">
      <c r="B170" s="194" t="s">
        <v>2492</v>
      </c>
      <c r="C170" s="12" t="s">
        <v>283</v>
      </c>
      <c r="D170" s="12">
        <v>0</v>
      </c>
      <c r="E170" s="12" t="s">
        <v>284</v>
      </c>
      <c r="F170" s="56" t="s">
        <v>288</v>
      </c>
      <c r="G170" s="203"/>
      <c r="H170" s="203"/>
      <c r="I170" s="202">
        <v>3000000</v>
      </c>
    </row>
    <row r="171" spans="2:9" s="56" customFormat="1" ht="16.2" x14ac:dyDescent="0.35">
      <c r="B171" s="194" t="s">
        <v>2493</v>
      </c>
      <c r="C171" s="12" t="s">
        <v>283</v>
      </c>
      <c r="D171" s="12">
        <v>0</v>
      </c>
      <c r="E171" s="12" t="s">
        <v>284</v>
      </c>
      <c r="F171" s="56" t="s">
        <v>288</v>
      </c>
      <c r="G171" s="203"/>
      <c r="H171" s="203"/>
      <c r="I171" s="202">
        <v>6000000</v>
      </c>
    </row>
    <row r="172" spans="2:9" s="56" customFormat="1" ht="16.2" x14ac:dyDescent="0.35">
      <c r="B172" s="194" t="s">
        <v>2494</v>
      </c>
      <c r="C172" s="12" t="s">
        <v>283</v>
      </c>
      <c r="D172" s="12">
        <v>0</v>
      </c>
      <c r="E172" s="12" t="s">
        <v>284</v>
      </c>
      <c r="F172" s="56" t="s">
        <v>288</v>
      </c>
      <c r="G172" s="203"/>
      <c r="H172" s="203"/>
      <c r="I172" s="202">
        <v>3000000</v>
      </c>
    </row>
    <row r="173" spans="2:9" s="56" customFormat="1" ht="16.2" x14ac:dyDescent="0.35">
      <c r="B173" s="194" t="s">
        <v>2495</v>
      </c>
      <c r="C173" s="12" t="s">
        <v>283</v>
      </c>
      <c r="D173" s="12">
        <v>0</v>
      </c>
      <c r="E173" s="12" t="s">
        <v>284</v>
      </c>
      <c r="F173" s="56" t="s">
        <v>288</v>
      </c>
      <c r="G173" s="203"/>
      <c r="H173" s="203"/>
      <c r="I173" s="202">
        <v>262500</v>
      </c>
    </row>
    <row r="174" spans="2:9" s="56" customFormat="1" ht="16.2" x14ac:dyDescent="0.35">
      <c r="B174" s="194" t="s">
        <v>2496</v>
      </c>
      <c r="C174" s="12" t="s">
        <v>283</v>
      </c>
      <c r="D174" s="12">
        <v>0</v>
      </c>
      <c r="E174" s="12" t="s">
        <v>284</v>
      </c>
      <c r="F174" s="56" t="s">
        <v>288</v>
      </c>
      <c r="G174" s="203"/>
      <c r="H174" s="203"/>
      <c r="I174" s="202">
        <v>3000000</v>
      </c>
    </row>
    <row r="175" spans="2:9" s="56" customFormat="1" ht="16.2" x14ac:dyDescent="0.35">
      <c r="B175" s="194" t="s">
        <v>2497</v>
      </c>
      <c r="C175" s="12" t="s">
        <v>283</v>
      </c>
      <c r="D175" s="12">
        <v>0</v>
      </c>
      <c r="E175" s="12" t="s">
        <v>284</v>
      </c>
      <c r="F175" s="56" t="s">
        <v>288</v>
      </c>
      <c r="G175" s="203"/>
      <c r="H175" s="203"/>
      <c r="I175" s="202">
        <v>6000000</v>
      </c>
    </row>
    <row r="176" spans="2:9" s="56" customFormat="1" ht="16.2" x14ac:dyDescent="0.35">
      <c r="B176" s="194" t="s">
        <v>2498</v>
      </c>
      <c r="C176" s="12" t="s">
        <v>283</v>
      </c>
      <c r="D176" s="12">
        <v>0</v>
      </c>
      <c r="E176" s="12" t="s">
        <v>284</v>
      </c>
      <c r="F176" s="56" t="s">
        <v>288</v>
      </c>
      <c r="G176" s="203"/>
      <c r="H176" s="203"/>
      <c r="I176" s="202">
        <v>3000000</v>
      </c>
    </row>
    <row r="177" spans="2:9" s="56" customFormat="1" ht="16.2" x14ac:dyDescent="0.35">
      <c r="B177" s="194" t="s">
        <v>2499</v>
      </c>
      <c r="C177" s="12" t="s">
        <v>283</v>
      </c>
      <c r="D177" s="12">
        <v>0</v>
      </c>
      <c r="E177" s="12" t="s">
        <v>284</v>
      </c>
      <c r="F177" s="56" t="s">
        <v>288</v>
      </c>
      <c r="G177" s="203"/>
      <c r="H177" s="203"/>
      <c r="I177" s="202">
        <v>6000000</v>
      </c>
    </row>
    <row r="178" spans="2:9" s="56" customFormat="1" ht="16.2" x14ac:dyDescent="0.35">
      <c r="B178" s="194" t="s">
        <v>2500</v>
      </c>
      <c r="C178" s="12" t="s">
        <v>283</v>
      </c>
      <c r="D178" s="12">
        <v>0</v>
      </c>
      <c r="E178" s="12" t="s">
        <v>284</v>
      </c>
      <c r="F178" s="56" t="s">
        <v>288</v>
      </c>
      <c r="G178" s="203"/>
      <c r="H178" s="203"/>
      <c r="I178" s="202">
        <v>6000000</v>
      </c>
    </row>
    <row r="179" spans="2:9" s="56" customFormat="1" ht="16.2" x14ac:dyDescent="0.35">
      <c r="B179" s="194" t="s">
        <v>2501</v>
      </c>
      <c r="C179" s="12" t="s">
        <v>283</v>
      </c>
      <c r="D179" s="12">
        <v>0</v>
      </c>
      <c r="E179" s="12" t="s">
        <v>284</v>
      </c>
      <c r="F179" s="56" t="s">
        <v>288</v>
      </c>
      <c r="G179" s="203"/>
      <c r="H179" s="203"/>
      <c r="I179" s="202">
        <v>6000000</v>
      </c>
    </row>
    <row r="180" spans="2:9" s="56" customFormat="1" ht="16.2" x14ac:dyDescent="0.35">
      <c r="B180" s="194" t="s">
        <v>2512</v>
      </c>
      <c r="C180" s="12" t="s">
        <v>283</v>
      </c>
      <c r="D180" s="12">
        <v>0</v>
      </c>
      <c r="E180" s="12" t="s">
        <v>2344</v>
      </c>
      <c r="F180" s="12" t="s">
        <v>287</v>
      </c>
      <c r="G180" s="203"/>
      <c r="H180" s="203"/>
      <c r="I180" s="202">
        <v>1370305920.8294187</v>
      </c>
    </row>
    <row r="181" spans="2:9" s="56" customFormat="1" ht="16.2" x14ac:dyDescent="0.35">
      <c r="B181" s="194" t="s">
        <v>2513</v>
      </c>
      <c r="C181" s="12" t="s">
        <v>283</v>
      </c>
      <c r="D181" s="12">
        <v>0</v>
      </c>
      <c r="E181" s="12" t="s">
        <v>2344</v>
      </c>
      <c r="F181" s="12" t="s">
        <v>287</v>
      </c>
      <c r="G181" s="203"/>
      <c r="H181" s="203"/>
      <c r="I181" s="202">
        <v>1080654221.18554</v>
      </c>
    </row>
    <row r="182" spans="2:9" s="56" customFormat="1" ht="16.2" x14ac:dyDescent="0.35">
      <c r="B182" s="194" t="s">
        <v>2514</v>
      </c>
      <c r="C182" s="12" t="s">
        <v>283</v>
      </c>
      <c r="D182" s="12">
        <v>0</v>
      </c>
      <c r="E182" s="12" t="s">
        <v>2344</v>
      </c>
      <c r="F182" s="12" t="s">
        <v>287</v>
      </c>
      <c r="G182" s="203"/>
      <c r="H182" s="203"/>
      <c r="I182" s="202">
        <v>0</v>
      </c>
    </row>
    <row r="183" spans="2:9" s="56" customFormat="1" ht="16.2" x14ac:dyDescent="0.35">
      <c r="B183" s="194" t="s">
        <v>2575</v>
      </c>
      <c r="C183" s="12" t="s">
        <v>283</v>
      </c>
      <c r="D183" s="12">
        <v>0</v>
      </c>
      <c r="E183" s="12" t="s">
        <v>284</v>
      </c>
      <c r="F183" s="56" t="s">
        <v>288</v>
      </c>
      <c r="G183" s="203"/>
      <c r="H183" s="203"/>
      <c r="I183" s="202">
        <v>8071659</v>
      </c>
    </row>
    <row r="184" spans="2:9" s="56" customFormat="1" ht="16.2" x14ac:dyDescent="0.35">
      <c r="B184" s="194" t="s">
        <v>2341</v>
      </c>
      <c r="C184" s="12" t="s">
        <v>283</v>
      </c>
      <c r="D184" s="12">
        <v>0</v>
      </c>
      <c r="E184" s="12" t="s">
        <v>2344</v>
      </c>
      <c r="F184" s="12" t="s">
        <v>287</v>
      </c>
      <c r="G184" s="203"/>
      <c r="H184" s="203"/>
      <c r="I184" s="202">
        <v>737932058.33533347</v>
      </c>
    </row>
    <row r="185" spans="2:9" s="56" customFormat="1" ht="16.2" x14ac:dyDescent="0.35">
      <c r="B185" s="194" t="s">
        <v>2515</v>
      </c>
      <c r="C185" s="12" t="s">
        <v>283</v>
      </c>
      <c r="D185" s="12">
        <v>0</v>
      </c>
      <c r="E185" s="12" t="s">
        <v>2344</v>
      </c>
      <c r="F185" s="12" t="s">
        <v>287</v>
      </c>
      <c r="G185" s="203"/>
      <c r="H185" s="203"/>
      <c r="I185" s="202">
        <v>462650769.38958752</v>
      </c>
    </row>
    <row r="186" spans="2:9" s="56" customFormat="1" ht="16.2" x14ac:dyDescent="0.35">
      <c r="B186" s="194" t="s">
        <v>2516</v>
      </c>
      <c r="C186" s="12" t="s">
        <v>283</v>
      </c>
      <c r="D186" s="12">
        <v>0</v>
      </c>
      <c r="E186" s="12" t="s">
        <v>2344</v>
      </c>
      <c r="F186" s="12" t="s">
        <v>287</v>
      </c>
      <c r="G186" s="203"/>
      <c r="H186" s="203"/>
      <c r="I186" s="202">
        <v>810457487.00032151</v>
      </c>
    </row>
    <row r="187" spans="2:9" s="56" customFormat="1" ht="16.2" x14ac:dyDescent="0.35">
      <c r="B187" s="194" t="s">
        <v>2517</v>
      </c>
      <c r="C187" s="12" t="s">
        <v>283</v>
      </c>
      <c r="D187" s="12">
        <v>0</v>
      </c>
      <c r="E187" s="12" t="s">
        <v>2344</v>
      </c>
      <c r="F187" s="12" t="s">
        <v>287</v>
      </c>
      <c r="G187" s="203"/>
      <c r="H187" s="203"/>
      <c r="I187" s="202">
        <v>510257791.25919098</v>
      </c>
    </row>
    <row r="188" spans="2:9" s="56" customFormat="1" ht="16.2" x14ac:dyDescent="0.35">
      <c r="B188" s="194" t="s">
        <v>2518</v>
      </c>
      <c r="C188" s="12" t="s">
        <v>283</v>
      </c>
      <c r="D188" s="12">
        <v>0</v>
      </c>
      <c r="E188" s="12" t="s">
        <v>2344</v>
      </c>
      <c r="F188" s="12" t="s">
        <v>287</v>
      </c>
      <c r="G188" s="203"/>
      <c r="H188" s="203"/>
      <c r="I188" s="202">
        <v>209583458.087989</v>
      </c>
    </row>
    <row r="189" spans="2:9" s="56" customFormat="1" ht="16.2" x14ac:dyDescent="0.35">
      <c r="B189" s="194" t="s">
        <v>2519</v>
      </c>
      <c r="C189" s="12" t="s">
        <v>283</v>
      </c>
      <c r="D189" s="12">
        <v>0</v>
      </c>
      <c r="E189" s="12" t="s">
        <v>2344</v>
      </c>
      <c r="F189" s="12" t="s">
        <v>287</v>
      </c>
      <c r="G189" s="203"/>
      <c r="H189" s="203"/>
      <c r="I189" s="202">
        <v>258551373.38202751</v>
      </c>
    </row>
    <row r="190" spans="2:9" s="56" customFormat="1" ht="16.2" x14ac:dyDescent="0.35">
      <c r="B190" s="194" t="s">
        <v>2520</v>
      </c>
      <c r="C190" s="12" t="s">
        <v>283</v>
      </c>
      <c r="D190" s="12">
        <v>0</v>
      </c>
      <c r="E190" s="12" t="s">
        <v>2344</v>
      </c>
      <c r="F190" s="12" t="s">
        <v>287</v>
      </c>
      <c r="G190" s="203"/>
      <c r="H190" s="203"/>
      <c r="I190" s="202">
        <v>780243637.58774996</v>
      </c>
    </row>
    <row r="191" spans="2:9" s="56" customFormat="1" ht="16.2" x14ac:dyDescent="0.35">
      <c r="B191" s="194" t="s">
        <v>2521</v>
      </c>
      <c r="C191" s="12" t="s">
        <v>283</v>
      </c>
      <c r="D191" s="12">
        <v>0</v>
      </c>
      <c r="E191" s="12" t="s">
        <v>2344</v>
      </c>
      <c r="F191" s="12" t="s">
        <v>287</v>
      </c>
      <c r="G191" s="203"/>
      <c r="H191" s="203"/>
      <c r="I191" s="202">
        <v>110278505.00293</v>
      </c>
    </row>
    <row r="192" spans="2:9" s="56" customFormat="1" ht="16.2" x14ac:dyDescent="0.35">
      <c r="B192" s="194" t="s">
        <v>2522</v>
      </c>
      <c r="C192" s="12" t="s">
        <v>283</v>
      </c>
      <c r="D192" s="12">
        <v>0</v>
      </c>
      <c r="E192" s="12" t="s">
        <v>2344</v>
      </c>
      <c r="F192" s="12" t="s">
        <v>287</v>
      </c>
      <c r="G192" s="203"/>
      <c r="H192" s="203"/>
      <c r="I192" s="202">
        <v>50881768</v>
      </c>
    </row>
    <row r="193" spans="2:9" s="56" customFormat="1" ht="16.2" x14ac:dyDescent="0.35">
      <c r="B193" s="194" t="s">
        <v>2523</v>
      </c>
      <c r="C193" s="12" t="s">
        <v>283</v>
      </c>
      <c r="D193" s="12">
        <v>0</v>
      </c>
      <c r="E193" s="12" t="s">
        <v>2344</v>
      </c>
      <c r="F193" s="12" t="s">
        <v>287</v>
      </c>
      <c r="G193" s="203"/>
      <c r="H193" s="203"/>
      <c r="I193" s="202">
        <v>6199494.6950000003</v>
      </c>
    </row>
    <row r="194" spans="2:9" s="56" customFormat="1" ht="16.2" x14ac:dyDescent="0.35">
      <c r="B194" s="194" t="s">
        <v>2524</v>
      </c>
      <c r="C194" s="12" t="s">
        <v>283</v>
      </c>
      <c r="D194" s="12">
        <v>0</v>
      </c>
      <c r="E194" s="12" t="s">
        <v>2344</v>
      </c>
      <c r="F194" s="12" t="s">
        <v>287</v>
      </c>
      <c r="G194" s="203"/>
      <c r="H194" s="203"/>
      <c r="I194" s="202">
        <v>770658</v>
      </c>
    </row>
    <row r="195" spans="2:9" s="56" customFormat="1" ht="16.2" x14ac:dyDescent="0.35">
      <c r="B195" s="194" t="s">
        <v>2525</v>
      </c>
      <c r="C195" s="12" t="s">
        <v>283</v>
      </c>
      <c r="D195" s="12">
        <v>0</v>
      </c>
      <c r="E195" s="12" t="s">
        <v>2344</v>
      </c>
      <c r="F195" s="12" t="s">
        <v>287</v>
      </c>
      <c r="G195" s="203"/>
      <c r="H195" s="203"/>
      <c r="I195" s="202">
        <v>7362470</v>
      </c>
    </row>
    <row r="196" spans="2:9" s="56" customFormat="1" ht="16.2" x14ac:dyDescent="0.35">
      <c r="B196" s="194" t="s">
        <v>2526</v>
      </c>
      <c r="C196" s="12" t="s">
        <v>283</v>
      </c>
      <c r="D196" s="12">
        <v>0</v>
      </c>
      <c r="E196" s="12" t="s">
        <v>2344</v>
      </c>
      <c r="F196" s="12" t="s">
        <v>287</v>
      </c>
      <c r="G196" s="203"/>
      <c r="H196" s="203"/>
      <c r="I196" s="202">
        <v>6192902.7459999993</v>
      </c>
    </row>
    <row r="197" spans="2:9" s="56" customFormat="1" ht="16.2" x14ac:dyDescent="0.35">
      <c r="B197" s="194" t="s">
        <v>2527</v>
      </c>
      <c r="C197" s="12" t="s">
        <v>283</v>
      </c>
      <c r="D197" s="12">
        <v>0</v>
      </c>
      <c r="E197" s="12" t="s">
        <v>2344</v>
      </c>
      <c r="F197" s="12" t="s">
        <v>287</v>
      </c>
      <c r="G197" s="203"/>
      <c r="H197" s="203"/>
      <c r="I197" s="202">
        <v>425844</v>
      </c>
    </row>
    <row r="198" spans="2:9" s="56" customFormat="1" ht="16.2" x14ac:dyDescent="0.35">
      <c r="B198" s="194" t="s">
        <v>2528</v>
      </c>
      <c r="C198" s="12" t="s">
        <v>283</v>
      </c>
      <c r="D198" s="12">
        <v>0</v>
      </c>
      <c r="E198" s="12" t="s">
        <v>2344</v>
      </c>
      <c r="F198" s="12" t="s">
        <v>287</v>
      </c>
      <c r="G198" s="203"/>
      <c r="H198" s="203"/>
      <c r="I198" s="202">
        <v>309315</v>
      </c>
    </row>
    <row r="199" spans="2:9" s="56" customFormat="1" ht="16.2" x14ac:dyDescent="0.35">
      <c r="B199" s="194" t="s">
        <v>2529</v>
      </c>
      <c r="C199" s="12" t="s">
        <v>283</v>
      </c>
      <c r="D199" s="12">
        <v>0</v>
      </c>
      <c r="E199" s="12" t="s">
        <v>2344</v>
      </c>
      <c r="F199" s="12" t="s">
        <v>287</v>
      </c>
      <c r="G199" s="203"/>
      <c r="H199" s="203"/>
      <c r="I199" s="202">
        <v>22413</v>
      </c>
    </row>
    <row r="200" spans="2:9" s="56" customFormat="1" ht="16.2" x14ac:dyDescent="0.35">
      <c r="B200" s="194" t="s">
        <v>2530</v>
      </c>
      <c r="C200" s="12" t="s">
        <v>283</v>
      </c>
      <c r="D200" s="12">
        <v>0</v>
      </c>
      <c r="E200" s="12" t="s">
        <v>2344</v>
      </c>
      <c r="F200" s="12" t="s">
        <v>287</v>
      </c>
      <c r="G200" s="203"/>
      <c r="H200" s="203"/>
      <c r="I200" s="202">
        <v>77500</v>
      </c>
    </row>
    <row r="201" spans="2:9" s="56" customFormat="1" ht="16.2" x14ac:dyDescent="0.35">
      <c r="B201" s="194" t="s">
        <v>2531</v>
      </c>
      <c r="C201" s="12" t="s">
        <v>283</v>
      </c>
      <c r="D201" s="12">
        <v>0</v>
      </c>
      <c r="E201" s="12" t="s">
        <v>2344</v>
      </c>
      <c r="F201" s="12" t="s">
        <v>287</v>
      </c>
      <c r="G201" s="203"/>
      <c r="H201" s="203"/>
      <c r="I201" s="202">
        <v>289264</v>
      </c>
    </row>
    <row r="202" spans="2:9" s="56" customFormat="1" ht="16.2" x14ac:dyDescent="0.35">
      <c r="B202" s="194" t="s">
        <v>2532</v>
      </c>
      <c r="C202" s="12" t="s">
        <v>283</v>
      </c>
      <c r="D202" s="12">
        <v>0</v>
      </c>
      <c r="E202" s="12" t="s">
        <v>2344</v>
      </c>
      <c r="F202" s="12" t="s">
        <v>287</v>
      </c>
      <c r="G202" s="203"/>
      <c r="H202" s="203"/>
      <c r="I202" s="202">
        <v>445988</v>
      </c>
    </row>
    <row r="203" spans="2:9" s="56" customFormat="1" ht="16.2" x14ac:dyDescent="0.35">
      <c r="B203" s="194" t="s">
        <v>2533</v>
      </c>
      <c r="C203" s="12" t="s">
        <v>283</v>
      </c>
      <c r="D203" s="12">
        <v>0</v>
      </c>
      <c r="E203" s="12" t="s">
        <v>2344</v>
      </c>
      <c r="F203" s="12" t="s">
        <v>287</v>
      </c>
      <c r="G203" s="203"/>
      <c r="H203" s="203"/>
      <c r="I203" s="202">
        <v>306896</v>
      </c>
    </row>
    <row r="204" spans="2:9" s="56" customFormat="1" ht="16.2" x14ac:dyDescent="0.35">
      <c r="B204" s="194" t="s">
        <v>2534</v>
      </c>
      <c r="C204" s="12" t="s">
        <v>283</v>
      </c>
      <c r="D204" s="12">
        <v>0</v>
      </c>
      <c r="E204" s="12" t="s">
        <v>2344</v>
      </c>
      <c r="F204" s="12" t="s">
        <v>287</v>
      </c>
      <c r="G204" s="203"/>
      <c r="H204" s="203"/>
      <c r="I204" s="202">
        <v>12500</v>
      </c>
    </row>
    <row r="205" spans="2:9" s="56" customFormat="1" ht="16.2" x14ac:dyDescent="0.35">
      <c r="B205" s="194" t="s">
        <v>2535</v>
      </c>
      <c r="C205" s="12" t="s">
        <v>283</v>
      </c>
      <c r="D205" s="12">
        <v>0</v>
      </c>
      <c r="E205" s="12" t="s">
        <v>2344</v>
      </c>
      <c r="F205" s="12" t="s">
        <v>287</v>
      </c>
      <c r="G205" s="203"/>
      <c r="H205" s="203"/>
      <c r="I205" s="202">
        <v>112500</v>
      </c>
    </row>
    <row r="206" spans="2:9" s="56" customFormat="1" ht="16.2" x14ac:dyDescent="0.35">
      <c r="B206" s="194" t="s">
        <v>2536</v>
      </c>
      <c r="C206" s="12" t="s">
        <v>283</v>
      </c>
      <c r="D206" s="12">
        <v>0</v>
      </c>
      <c r="E206" s="12" t="s">
        <v>2344</v>
      </c>
      <c r="F206" s="12" t="s">
        <v>287</v>
      </c>
      <c r="G206" s="203"/>
      <c r="H206" s="203"/>
      <c r="I206" s="202">
        <v>85750</v>
      </c>
    </row>
    <row r="207" spans="2:9" s="56" customFormat="1" ht="16.2" x14ac:dyDescent="0.35">
      <c r="B207" s="194" t="s">
        <v>2537</v>
      </c>
      <c r="C207" s="12" t="s">
        <v>283</v>
      </c>
      <c r="D207" s="12">
        <v>0</v>
      </c>
      <c r="E207" s="12" t="s">
        <v>2344</v>
      </c>
      <c r="F207" s="12" t="s">
        <v>287</v>
      </c>
      <c r="G207" s="203"/>
      <c r="H207" s="203"/>
      <c r="I207" s="202">
        <v>75687</v>
      </c>
    </row>
    <row r="208" spans="2:9" s="56" customFormat="1" ht="16.2" x14ac:dyDescent="0.35">
      <c r="B208" s="194" t="s">
        <v>2538</v>
      </c>
      <c r="C208" s="12" t="s">
        <v>283</v>
      </c>
      <c r="D208" s="12">
        <v>0</v>
      </c>
      <c r="E208" s="12" t="s">
        <v>2344</v>
      </c>
      <c r="F208" s="12" t="s">
        <v>287</v>
      </c>
      <c r="G208" s="203"/>
      <c r="H208" s="203"/>
      <c r="I208" s="202">
        <v>117856</v>
      </c>
    </row>
    <row r="209" spans="2:10" s="56" customFormat="1" ht="16.2" x14ac:dyDescent="0.35">
      <c r="B209" s="194" t="s">
        <v>2539</v>
      </c>
      <c r="C209" s="12" t="s">
        <v>283</v>
      </c>
      <c r="D209" s="12">
        <v>0</v>
      </c>
      <c r="E209" s="12" t="s">
        <v>2344</v>
      </c>
      <c r="F209" s="12" t="s">
        <v>287</v>
      </c>
      <c r="G209" s="203"/>
      <c r="H209" s="203"/>
      <c r="I209" s="202">
        <v>6003</v>
      </c>
    </row>
    <row r="210" spans="2:10" s="56" customFormat="1" ht="16.2" x14ac:dyDescent="0.35">
      <c r="B210" s="194" t="s">
        <v>2540</v>
      </c>
      <c r="C210" s="12" t="s">
        <v>283</v>
      </c>
      <c r="D210" s="12">
        <v>0</v>
      </c>
      <c r="E210" s="12" t="s">
        <v>2344</v>
      </c>
      <c r="F210" s="12" t="s">
        <v>287</v>
      </c>
      <c r="G210" s="203"/>
      <c r="H210" s="203"/>
      <c r="I210" s="202">
        <v>36435</v>
      </c>
    </row>
    <row r="211" spans="2:10" s="56" customFormat="1" ht="16.2" x14ac:dyDescent="0.35">
      <c r="B211" s="194" t="s">
        <v>2541</v>
      </c>
      <c r="C211" s="12" t="s">
        <v>283</v>
      </c>
      <c r="D211" s="12">
        <v>0</v>
      </c>
      <c r="E211" s="12" t="s">
        <v>2344</v>
      </c>
      <c r="F211" s="12" t="s">
        <v>287</v>
      </c>
      <c r="G211" s="203"/>
      <c r="H211" s="203"/>
      <c r="I211" s="202">
        <v>12500</v>
      </c>
    </row>
    <row r="212" spans="2:10" s="56" customFormat="1" ht="16.2" x14ac:dyDescent="0.35">
      <c r="B212" s="194" t="s">
        <v>2542</v>
      </c>
      <c r="C212" s="12" t="s">
        <v>283</v>
      </c>
      <c r="D212" s="12">
        <v>0</v>
      </c>
      <c r="E212" s="12" t="s">
        <v>2344</v>
      </c>
      <c r="F212" s="12" t="s">
        <v>287</v>
      </c>
      <c r="G212" s="203"/>
      <c r="H212" s="203"/>
      <c r="I212" s="202">
        <v>9901779</v>
      </c>
    </row>
    <row r="213" spans="2:10" s="56" customFormat="1" ht="16.2" x14ac:dyDescent="0.35">
      <c r="B213" s="194" t="s">
        <v>2543</v>
      </c>
      <c r="C213" s="12" t="s">
        <v>283</v>
      </c>
      <c r="D213" s="12">
        <v>0</v>
      </c>
      <c r="E213" s="12" t="s">
        <v>2344</v>
      </c>
      <c r="F213" s="12" t="s">
        <v>287</v>
      </c>
      <c r="G213" s="203"/>
      <c r="H213" s="203"/>
      <c r="I213" s="202">
        <v>3891568</v>
      </c>
    </row>
    <row r="214" spans="2:10" s="56" customFormat="1" ht="16.2" x14ac:dyDescent="0.35">
      <c r="B214" s="194" t="s">
        <v>2544</v>
      </c>
      <c r="C214" s="12" t="s">
        <v>283</v>
      </c>
      <c r="D214" s="12">
        <v>0</v>
      </c>
      <c r="E214" s="12" t="s">
        <v>2344</v>
      </c>
      <c r="F214" s="12" t="s">
        <v>287</v>
      </c>
      <c r="G214" s="203"/>
      <c r="H214" s="203"/>
      <c r="I214" s="202">
        <v>147435.56</v>
      </c>
    </row>
    <row r="215" spans="2:10" s="56" customFormat="1" ht="16.2" x14ac:dyDescent="0.35">
      <c r="B215" s="194" t="s">
        <v>2342</v>
      </c>
      <c r="C215" s="12" t="s">
        <v>283</v>
      </c>
      <c r="D215" s="12">
        <v>0</v>
      </c>
      <c r="E215" s="12" t="s">
        <v>2345</v>
      </c>
      <c r="F215" s="12" t="s">
        <v>81</v>
      </c>
      <c r="G215" s="203"/>
      <c r="H215" s="203"/>
      <c r="I215" s="202">
        <v>112095000</v>
      </c>
    </row>
    <row r="216" spans="2:10" s="56" customFormat="1" ht="16.2" x14ac:dyDescent="0.35">
      <c r="B216" s="194" t="s">
        <v>2343</v>
      </c>
      <c r="C216" s="12" t="s">
        <v>283</v>
      </c>
      <c r="D216" s="12">
        <v>0</v>
      </c>
      <c r="E216" s="12" t="s">
        <v>2345</v>
      </c>
      <c r="F216" s="12" t="s">
        <v>81</v>
      </c>
      <c r="G216" s="203"/>
      <c r="H216" s="203"/>
      <c r="I216" s="202">
        <v>49479519</v>
      </c>
    </row>
    <row r="217" spans="2:10" s="56" customFormat="1" ht="16.2" x14ac:dyDescent="0.3"/>
    <row r="218" spans="2:10" s="56" customFormat="1" ht="18.600000000000001" x14ac:dyDescent="0.3">
      <c r="B218" s="265" t="s">
        <v>292</v>
      </c>
      <c r="C218" s="242"/>
      <c r="D218" s="242"/>
      <c r="E218" s="242"/>
      <c r="F218" s="242"/>
      <c r="G218" s="266"/>
      <c r="H218" s="266"/>
      <c r="I218" s="266"/>
      <c r="J218" s="266"/>
    </row>
    <row r="219" spans="2:10" s="56" customFormat="1" ht="16.2" x14ac:dyDescent="0.35">
      <c r="B219" s="200" t="s">
        <v>293</v>
      </c>
      <c r="C219" s="194" t="s">
        <v>294</v>
      </c>
      <c r="D219" s="194" t="s">
        <v>295</v>
      </c>
      <c r="E219" s="194" t="s">
        <v>296</v>
      </c>
      <c r="F219" s="12" t="s">
        <v>297</v>
      </c>
      <c r="G219" s="12" t="s">
        <v>298</v>
      </c>
      <c r="H219" s="12" t="s">
        <v>299</v>
      </c>
      <c r="I219" s="12" t="s">
        <v>300</v>
      </c>
      <c r="J219" s="12" t="s">
        <v>301</v>
      </c>
    </row>
    <row r="220" spans="2:10" s="56" customFormat="1" ht="16.2" x14ac:dyDescent="0.3">
      <c r="B220" s="12" t="s">
        <v>2608</v>
      </c>
      <c r="C220" s="346" t="s">
        <v>2610</v>
      </c>
      <c r="D220" s="343" t="s">
        <v>2343</v>
      </c>
      <c r="E220" s="342" t="s">
        <v>1053</v>
      </c>
      <c r="F220" s="342" t="s">
        <v>444</v>
      </c>
      <c r="G220" s="56">
        <v>0</v>
      </c>
      <c r="I220" s="348">
        <v>0</v>
      </c>
    </row>
    <row r="221" spans="2:10" s="56" customFormat="1" ht="16.2" x14ac:dyDescent="0.3">
      <c r="B221" s="12" t="s">
        <v>2609</v>
      </c>
      <c r="C221" s="346" t="s">
        <v>2610</v>
      </c>
      <c r="D221" s="343" t="s">
        <v>2342</v>
      </c>
      <c r="E221" s="342" t="s">
        <v>1053</v>
      </c>
      <c r="F221" s="342" t="s">
        <v>444</v>
      </c>
      <c r="G221" s="56">
        <v>0</v>
      </c>
      <c r="I221" s="348">
        <v>0</v>
      </c>
    </row>
    <row r="222" spans="2:10" s="56" customFormat="1" ht="32.4" x14ac:dyDescent="0.3">
      <c r="B222" s="344" t="s">
        <v>2615</v>
      </c>
      <c r="C222" s="347" t="s">
        <v>2616</v>
      </c>
      <c r="D222" s="12" t="s">
        <v>2512</v>
      </c>
      <c r="E222" s="12" t="s">
        <v>287</v>
      </c>
      <c r="F222" s="342" t="s">
        <v>458</v>
      </c>
      <c r="G222" s="341">
        <v>180078.57</v>
      </c>
      <c r="H222" s="56" t="s">
        <v>173</v>
      </c>
      <c r="I222" s="348">
        <v>462840000</v>
      </c>
      <c r="J222" s="56" t="s">
        <v>90</v>
      </c>
    </row>
    <row r="223" spans="2:10" s="56" customFormat="1" ht="16.2" x14ac:dyDescent="0.3">
      <c r="B223" s="12" t="s">
        <v>2617</v>
      </c>
      <c r="C223" s="346">
        <v>192</v>
      </c>
      <c r="D223" s="342" t="s">
        <v>2611</v>
      </c>
      <c r="E223" s="12" t="s">
        <v>287</v>
      </c>
      <c r="F223" s="342" t="s">
        <v>458</v>
      </c>
      <c r="G223" s="56">
        <v>82902.53</v>
      </c>
      <c r="H223" s="56" t="s">
        <v>173</v>
      </c>
      <c r="I223" s="348">
        <v>233730000</v>
      </c>
      <c r="J223" s="56" t="s">
        <v>90</v>
      </c>
    </row>
    <row r="224" spans="2:10" s="56" customFormat="1" ht="32.4" x14ac:dyDescent="0.3">
      <c r="B224" s="36" t="s">
        <v>2618</v>
      </c>
      <c r="C224" s="347" t="s">
        <v>2619</v>
      </c>
      <c r="D224" s="342" t="s">
        <v>2517</v>
      </c>
      <c r="E224" s="12" t="s">
        <v>287</v>
      </c>
      <c r="F224" s="342" t="s">
        <v>458</v>
      </c>
      <c r="G224" s="341">
        <v>60816.4</v>
      </c>
      <c r="H224" s="56" t="s">
        <v>173</v>
      </c>
      <c r="I224" s="348">
        <v>164270000</v>
      </c>
      <c r="J224" s="56" t="s">
        <v>90</v>
      </c>
    </row>
    <row r="225" spans="2:10" s="56" customFormat="1" ht="16.2" x14ac:dyDescent="0.3">
      <c r="B225" s="12" t="s">
        <v>2620</v>
      </c>
      <c r="C225" s="346">
        <v>164</v>
      </c>
      <c r="D225" s="342" t="s">
        <v>2519</v>
      </c>
      <c r="E225" s="12" t="s">
        <v>287</v>
      </c>
      <c r="F225" s="342" t="s">
        <v>458</v>
      </c>
      <c r="G225" s="56">
        <v>18642.09</v>
      </c>
      <c r="H225" s="56" t="s">
        <v>173</v>
      </c>
      <c r="I225" s="348">
        <v>69490000</v>
      </c>
      <c r="J225" s="56" t="s">
        <v>90</v>
      </c>
    </row>
    <row r="226" spans="2:10" s="56" customFormat="1" ht="16.2" x14ac:dyDescent="0.3">
      <c r="B226" s="345" t="s">
        <v>2621</v>
      </c>
      <c r="C226" s="346" t="s">
        <v>2622</v>
      </c>
      <c r="D226" s="342" t="s">
        <v>2341</v>
      </c>
      <c r="E226" s="12" t="s">
        <v>287</v>
      </c>
      <c r="F226" s="342" t="s">
        <v>458</v>
      </c>
      <c r="G226" s="56">
        <v>78234.66</v>
      </c>
      <c r="H226" s="56" t="s">
        <v>173</v>
      </c>
      <c r="I226" s="348">
        <v>203290000</v>
      </c>
      <c r="J226" s="56" t="s">
        <v>90</v>
      </c>
    </row>
    <row r="227" spans="2:10" s="56" customFormat="1" ht="16.2" x14ac:dyDescent="0.3">
      <c r="B227" s="12" t="s">
        <v>2628</v>
      </c>
      <c r="C227" s="346">
        <v>58</v>
      </c>
      <c r="D227" s="342" t="s">
        <v>2526</v>
      </c>
      <c r="E227" s="12" t="s">
        <v>287</v>
      </c>
      <c r="F227" s="342" t="s">
        <v>458</v>
      </c>
      <c r="G227" s="56">
        <v>1173.8599999999999</v>
      </c>
      <c r="H227" s="56" t="s">
        <v>173</v>
      </c>
      <c r="I227" s="348">
        <v>6900000</v>
      </c>
      <c r="J227" s="56" t="s">
        <v>90</v>
      </c>
    </row>
    <row r="228" spans="2:10" s="56" customFormat="1" ht="16.2" x14ac:dyDescent="0.3">
      <c r="B228" s="12" t="s">
        <v>2623</v>
      </c>
      <c r="C228" s="346">
        <v>189</v>
      </c>
      <c r="D228" s="342" t="s">
        <v>2515</v>
      </c>
      <c r="E228" s="12" t="s">
        <v>287</v>
      </c>
      <c r="F228" s="342" t="s">
        <v>458</v>
      </c>
      <c r="G228" s="56">
        <v>47816.62</v>
      </c>
      <c r="H228" s="56" t="s">
        <v>173</v>
      </c>
      <c r="I228" s="348">
        <v>172350000</v>
      </c>
      <c r="J228" s="56" t="s">
        <v>90</v>
      </c>
    </row>
    <row r="229" spans="2:10" s="56" customFormat="1" ht="16.2" x14ac:dyDescent="0.3">
      <c r="B229" s="12" t="s">
        <v>2566</v>
      </c>
      <c r="C229" s="346">
        <v>190</v>
      </c>
      <c r="D229" s="342" t="s">
        <v>2612</v>
      </c>
      <c r="E229" s="12" t="s">
        <v>287</v>
      </c>
      <c r="F229" s="342" t="s">
        <v>458</v>
      </c>
      <c r="G229" s="56">
        <v>6889.02</v>
      </c>
      <c r="H229" s="56" t="s">
        <v>173</v>
      </c>
      <c r="I229" s="348">
        <v>20780000</v>
      </c>
      <c r="J229" s="56" t="s">
        <v>90</v>
      </c>
    </row>
    <row r="230" spans="2:10" s="56" customFormat="1" ht="16.2" x14ac:dyDescent="0.3">
      <c r="B230" s="12" t="s">
        <v>2624</v>
      </c>
      <c r="C230" s="346">
        <v>188</v>
      </c>
      <c r="D230" s="342" t="s">
        <v>2613</v>
      </c>
      <c r="E230" s="12" t="s">
        <v>287</v>
      </c>
      <c r="F230" s="342" t="s">
        <v>458</v>
      </c>
      <c r="G230" s="56">
        <v>161826.43</v>
      </c>
      <c r="H230" s="56" t="s">
        <v>173</v>
      </c>
      <c r="I230" s="348">
        <v>475400000</v>
      </c>
      <c r="J230" s="56" t="s">
        <v>90</v>
      </c>
    </row>
    <row r="231" spans="2:10" s="56" customFormat="1" ht="16.2" x14ac:dyDescent="0.3">
      <c r="B231" s="12" t="s">
        <v>2625</v>
      </c>
      <c r="C231" s="346">
        <v>184</v>
      </c>
      <c r="D231" s="342" t="s">
        <v>2614</v>
      </c>
      <c r="E231" s="12" t="s">
        <v>287</v>
      </c>
      <c r="F231" s="342" t="s">
        <v>458</v>
      </c>
      <c r="G231" s="56">
        <v>21062.87</v>
      </c>
      <c r="H231" s="56" t="s">
        <v>173</v>
      </c>
      <c r="I231" s="348">
        <v>72920000</v>
      </c>
      <c r="J231" s="56" t="s">
        <v>90</v>
      </c>
    </row>
    <row r="232" spans="2:10" s="56" customFormat="1" ht="16.2" x14ac:dyDescent="0.3">
      <c r="B232" s="12" t="s">
        <v>2625</v>
      </c>
      <c r="C232" s="346">
        <v>14</v>
      </c>
      <c r="D232" s="342" t="s">
        <v>2544</v>
      </c>
      <c r="E232" s="12" t="s">
        <v>287</v>
      </c>
      <c r="F232" s="342" t="s">
        <v>458</v>
      </c>
      <c r="G232" s="56">
        <v>41.79</v>
      </c>
      <c r="H232" s="56" t="s">
        <v>173</v>
      </c>
      <c r="I232" s="348">
        <v>250000</v>
      </c>
      <c r="J232" s="56" t="s">
        <v>90</v>
      </c>
    </row>
    <row r="233" spans="2:10" s="56" customFormat="1" ht="32.4" x14ac:dyDescent="0.3">
      <c r="B233" s="12" t="s">
        <v>2626</v>
      </c>
      <c r="C233" s="346">
        <v>194</v>
      </c>
      <c r="D233" s="344" t="s">
        <v>2627</v>
      </c>
      <c r="E233" s="12" t="s">
        <v>287</v>
      </c>
      <c r="F233" s="342" t="s">
        <v>458</v>
      </c>
      <c r="G233" s="341">
        <v>50334.32</v>
      </c>
      <c r="H233" s="56" t="s">
        <v>173</v>
      </c>
      <c r="I233" s="348">
        <v>137690000</v>
      </c>
      <c r="J233" s="56" t="s">
        <v>90</v>
      </c>
    </row>
    <row r="234" spans="2:10" s="56" customFormat="1" ht="16.2" x14ac:dyDescent="0.35">
      <c r="B234" s="12"/>
      <c r="C234" s="204"/>
      <c r="D234" s="204"/>
      <c r="F234" s="204"/>
    </row>
    <row r="235" spans="2:10" s="56" customFormat="1" ht="94.5" customHeight="1" x14ac:dyDescent="0.35">
      <c r="B235" s="36" t="s">
        <v>2629</v>
      </c>
      <c r="C235" s="204"/>
      <c r="D235" s="204"/>
      <c r="F235" s="204"/>
    </row>
    <row r="236" spans="2:10" ht="16.2" x14ac:dyDescent="0.35">
      <c r="B236" s="56" t="s">
        <v>302</v>
      </c>
      <c r="C236" s="204"/>
      <c r="D236" s="204"/>
      <c r="E236" s="204"/>
      <c r="F236" s="204"/>
    </row>
    <row r="237" spans="2:10" ht="16.2" x14ac:dyDescent="0.35">
      <c r="B237" s="56"/>
      <c r="C237" s="194"/>
      <c r="D237" s="194"/>
      <c r="E237" s="194"/>
      <c r="F237" s="194"/>
      <c r="G237" s="194"/>
    </row>
    <row r="238" spans="2:10" ht="17.25" hidden="1" customHeight="1" x14ac:dyDescent="0.35">
      <c r="B238" s="355" t="s">
        <v>33</v>
      </c>
      <c r="C238" s="355"/>
      <c r="D238" s="355"/>
      <c r="E238" s="355"/>
      <c r="F238" s="355"/>
      <c r="G238" s="355"/>
      <c r="H238" s="355"/>
      <c r="I238" s="355"/>
    </row>
    <row r="239" spans="2:10" ht="24" hidden="1" customHeight="1" x14ac:dyDescent="0.35">
      <c r="B239" s="372" t="s">
        <v>34</v>
      </c>
      <c r="C239" s="372"/>
      <c r="D239" s="372"/>
      <c r="E239" s="372"/>
      <c r="F239" s="372"/>
      <c r="G239" s="372"/>
      <c r="H239" s="372"/>
      <c r="I239" s="372"/>
    </row>
    <row r="240" spans="2:10" ht="19.5" hidden="1" customHeight="1" x14ac:dyDescent="0.35">
      <c r="B240" s="355" t="s">
        <v>35</v>
      </c>
      <c r="C240" s="355"/>
      <c r="D240" s="355"/>
      <c r="E240" s="355"/>
      <c r="F240" s="355"/>
      <c r="G240" s="355"/>
      <c r="H240" s="355"/>
      <c r="I240" s="355"/>
    </row>
    <row r="241" spans="2:9" ht="18.75" hidden="1" customHeight="1" x14ac:dyDescent="0.35">
      <c r="B241" s="373" t="s">
        <v>36</v>
      </c>
      <c r="C241" s="373"/>
      <c r="D241" s="373"/>
      <c r="E241" s="373"/>
      <c r="F241" s="373"/>
      <c r="G241" s="373"/>
      <c r="H241" s="373"/>
      <c r="I241" s="373"/>
    </row>
    <row r="242" spans="2:9" s="56" customFormat="1" ht="16.8" hidden="1" thickBot="1" x14ac:dyDescent="0.35">
      <c r="B242" s="54"/>
      <c r="C242" s="54"/>
      <c r="D242" s="54"/>
      <c r="E242" s="54"/>
      <c r="F242" s="54"/>
      <c r="G242" s="54"/>
    </row>
    <row r="243" spans="2:9" s="56" customFormat="1" ht="18.600000000000001" x14ac:dyDescent="0.3">
      <c r="B243" s="192" t="s">
        <v>108</v>
      </c>
      <c r="C243" s="12"/>
      <c r="D243" s="193"/>
      <c r="E243" s="12"/>
      <c r="F243" s="193"/>
      <c r="G243" s="12"/>
    </row>
    <row r="244" spans="2:9" s="56" customFormat="1" ht="16.2" x14ac:dyDescent="0.35">
      <c r="B244" s="351" t="s">
        <v>38</v>
      </c>
      <c r="C244" s="351"/>
      <c r="D244" s="351"/>
      <c r="E244" s="12"/>
      <c r="F244" s="194"/>
      <c r="G244" s="12"/>
    </row>
    <row r="245" spans="2:9" ht="16.2" x14ac:dyDescent="0.3"/>
    <row r="246" spans="2:9" s="56" customFormat="1" ht="16.2" x14ac:dyDescent="0.3">
      <c r="B246" s="12"/>
      <c r="C246" s="12"/>
      <c r="D246" s="12"/>
      <c r="E246" s="12"/>
    </row>
    <row r="247" spans="2:9" s="56" customFormat="1" ht="16.2" x14ac:dyDescent="0.3">
      <c r="B247" s="12"/>
      <c r="C247" s="12"/>
      <c r="D247" s="12"/>
      <c r="E247" s="12"/>
    </row>
    <row r="248" spans="2:9" ht="16.2" x14ac:dyDescent="0.3"/>
    <row r="249" spans="2:9" s="56" customFormat="1" ht="16.2" x14ac:dyDescent="0.3">
      <c r="B249" s="12"/>
      <c r="C249" s="12"/>
      <c r="D249" s="12"/>
      <c r="E249" s="12"/>
    </row>
    <row r="250" spans="2:9" s="56" customFormat="1" ht="16.2" x14ac:dyDescent="0.3">
      <c r="B250" s="12"/>
      <c r="C250" s="12"/>
      <c r="D250" s="12"/>
      <c r="E250" s="12"/>
    </row>
    <row r="251" spans="2:9" ht="16.2" x14ac:dyDescent="0.3"/>
    <row r="252" spans="2:9" ht="16.2" x14ac:dyDescent="0.3"/>
    <row r="253" spans="2:9" ht="16.2" x14ac:dyDescent="0.3"/>
    <row r="254" spans="2:9" ht="16.2" x14ac:dyDescent="0.3"/>
    <row r="255" spans="2:9" ht="16.2" x14ac:dyDescent="0.3"/>
    <row r="256" spans="2:9" ht="16.2" x14ac:dyDescent="0.3"/>
    <row r="257" spans="2:5" ht="16.2" x14ac:dyDescent="0.3"/>
    <row r="258" spans="2:5" ht="16.2" x14ac:dyDescent="0.3"/>
    <row r="259" spans="2:5" ht="16.2" x14ac:dyDescent="0.3"/>
    <row r="260" spans="2:5" s="56" customFormat="1" ht="16.2" x14ac:dyDescent="0.3">
      <c r="B260" s="12"/>
      <c r="C260" s="12"/>
      <c r="D260" s="12"/>
      <c r="E260" s="12"/>
    </row>
    <row r="261" spans="2:5" ht="16.2" x14ac:dyDescent="0.3"/>
    <row r="262" spans="2:5" ht="16.2" x14ac:dyDescent="0.3"/>
    <row r="263" spans="2:5" ht="16.2" x14ac:dyDescent="0.3"/>
    <row r="264" spans="2:5" ht="16.2" x14ac:dyDescent="0.3"/>
    <row r="265" spans="2:5" ht="16.2" x14ac:dyDescent="0.3"/>
    <row r="266" spans="2:5" ht="16.2" x14ac:dyDescent="0.3"/>
    <row r="267" spans="2:5" ht="16.2" x14ac:dyDescent="0.3"/>
    <row r="268" spans="2:5" ht="15" customHeight="1" x14ac:dyDescent="0.3"/>
    <row r="269" spans="2:5" ht="15" customHeight="1" x14ac:dyDescent="0.3"/>
    <row r="270" spans="2:5" ht="16.2" x14ac:dyDescent="0.3"/>
    <row r="271" spans="2:5" ht="16.2" x14ac:dyDescent="0.3"/>
    <row r="272" spans="2:5" ht="18.75" customHeight="1" x14ac:dyDescent="0.3"/>
    <row r="273" ht="16.2" x14ac:dyDescent="0.3"/>
    <row r="274" ht="16.2" x14ac:dyDescent="0.3"/>
    <row r="275" ht="16.2" x14ac:dyDescent="0.3"/>
    <row r="276" ht="16.2" x14ac:dyDescent="0.3"/>
    <row r="277" ht="16.2" x14ac:dyDescent="0.3"/>
    <row r="278" ht="16.2" x14ac:dyDescent="0.3"/>
    <row r="279" ht="16.2" x14ac:dyDescent="0.3"/>
    <row r="280" ht="16.2" x14ac:dyDescent="0.3"/>
    <row r="281" ht="16.2" x14ac:dyDescent="0.3"/>
    <row r="282" ht="16.2" x14ac:dyDescent="0.3"/>
    <row r="283" ht="16.2" x14ac:dyDescent="0.3"/>
    <row r="284" ht="16.2" x14ac:dyDescent="0.3"/>
    <row r="285" ht="16.2" x14ac:dyDescent="0.3"/>
    <row r="286" ht="16.2" x14ac:dyDescent="0.3"/>
    <row r="287" ht="16.2" x14ac:dyDescent="0.3"/>
    <row r="288" ht="16.2" x14ac:dyDescent="0.3"/>
    <row r="289" ht="16.2" x14ac:dyDescent="0.3"/>
    <row r="290" ht="16.2" x14ac:dyDescent="0.3"/>
    <row r="291" ht="16.2" x14ac:dyDescent="0.3"/>
    <row r="292" ht="16.2" x14ac:dyDescent="0.3"/>
    <row r="293" ht="16.2" x14ac:dyDescent="0.3"/>
  </sheetData>
  <mergeCells count="9">
    <mergeCell ref="B239:I239"/>
    <mergeCell ref="B240:I240"/>
    <mergeCell ref="B241:I241"/>
    <mergeCell ref="B244:D244"/>
    <mergeCell ref="D10:D13"/>
    <mergeCell ref="B16:E16"/>
    <mergeCell ref="B17:E17"/>
    <mergeCell ref="B18:E18"/>
    <mergeCell ref="B238:I238"/>
  </mergeCells>
  <conditionalFormatting sqref="B33:B216">
    <cfRule type="duplicateValues" dxfId="89" priority="5"/>
  </conditionalFormatting>
  <conditionalFormatting sqref="D220">
    <cfRule type="duplicateValues" dxfId="88" priority="1"/>
  </conditionalFormatting>
  <conditionalFormatting sqref="D221">
    <cfRule type="duplicateValues" dxfId="87" priority="2"/>
  </conditionalFormatting>
  <dataValidations xWindow="596" yWindow="467" count="27">
    <dataValidation type="textLength" allowBlank="1" showInputMessage="1" showErrorMessage="1" errorTitle="Veuillez ne pas modifier" error="Veuillez ne pas modifier ces cellules" sqref="B219:C219 B218:G218 B16:E17 B19:C19 F219 B20 D20:E20 I32 B28:D29 B31:D31 E28:F31 B32 D32:G32">
      <formula1>10000</formula1>
      <formula2>50000</formula2>
    </dataValidation>
    <dataValidation type="decimal" allowBlank="1" showInputMessage="1" showErrorMessage="1" errorTitle="Veuillez ne pas modifier" error="Veuillez ne pas modifier ces cellules" sqref="E242:G244 B242:D243">
      <formula1>10000</formula1>
      <formula2>500000</formula2>
    </dataValidation>
    <dataValidation allowBlank="1" showInputMessage="1" showErrorMessage="1" promptTitle="URL du registre" prompt="Veuillez indiquer l'URL directe vers le registre ou l'agence" sqref="D30"/>
    <dataValidation allowBlank="1" showInputMessage="1" showErrorMessage="1" promptTitle="Nom du registre" prompt="Veuillez saisir le nom du registre ou de l'agence" sqref="J23:L23 C30"/>
    <dataValidation allowBlank="1" showInputMessage="1" showErrorMessage="1" promptTitle="Nom de l'identifiant" prompt="Veuillez saisir le nom de l'identifiant, tel que « Numéro d'identification du contribuable » ou similaire" sqref="J22:L22 B30"/>
    <dataValidation type="whole" allowBlank="1" showInputMessage="1" showErrorMessage="1" errorTitle="Veuillez ne pas modifier" error="Veuillez ne pas modifier ces cellules" sqref="D219 B238:B241">
      <formula1>444</formula1>
      <formula2>445</formula2>
    </dataValidation>
    <dataValidation type="list" allowBlank="1" showInputMessage="1" showErrorMessage="1" sqref="F237">
      <formula1>Simple_options_list</formula1>
    </dataValidation>
    <dataValidation type="list" allowBlank="1" showInputMessage="1" showErrorMessage="1" sqref="G237 F220:F236">
      <formula1>Project_phases_list</formula1>
    </dataValidation>
    <dataValidation type="whole" allowBlank="1" showInputMessage="1" showErrorMessage="1" errorTitle="Veuillez ne pas modifier" error="Veuillez ne pas modifier ces cellules" sqref="E219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B225:B226 B222 C220:C224 C226:C236"/>
    <dataValidation allowBlank="1" showInputMessage="1" showErrorMessage="1" errorTitle="Veuillez ne pas modifier" error="Veuillez ne pas modifier ces cellules" sqref="H32 B244:D244"/>
    <dataValidation allowBlank="1" showInputMessage="1" showErrorMessage="1" promptTitle="Nom du Projet" prompt="Veuillez indiquer le nom du Projet._x000a__x000a_Veuillez vous abstenir d'utiliser des acronymes et indiquez le nom complet_x000a__x000a_" sqref="D222 B220:B221 C225 B223:B224 B227:B237"/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220:E221 E234:E236">
      <formula1>Commodity_names</formula1>
    </dataValidation>
    <dataValidation allowBlank="1" showInputMessage="1" showErrorMessage="1" promptTitle="Numéro d'identification" prompt="Veuillez indiquer le numéro d'identification de l'agence gouvernementale, si applicable" sqref="D21:D23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3"/>
    <dataValidation type="list" allowBlank="1" showInputMessage="1" showErrorMessage="1" promptTitle="Veuillez sélectionner le secteur" prompt="Veuillez sélectionner le secteur pertinent pour l'entreprise dans la liste" sqref="E33:E179 E183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3:F216 E222:E233"/>
    <dataValidation errorStyle="warning" allowBlank="1" showInputMessage="1" showErrorMessage="1" errorTitle="URL" error="Veuillez indiquer une URL" sqref="G33:H216"/>
    <dataValidation allowBlank="1" showInputMessage="1" showErrorMessage="1" promptTitle="Numéro d'identification" prompt="Veuillez saisir un numéro d'identification unique, tel qu’un TIN, un numéro d'organisation ou similaire." sqref="D33:D216"/>
    <dataValidation allowBlank="1" showInputMessage="1" showErrorMessage="1" promptTitle="Nom de l'entreprise" prompt="Saisissez le nom de l'entreprise ici_x000a__x000a_Veuillez vous abstenir d'utiliser des acronymes et indiquez le nom complet" sqref="B33:B216 D220:D221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3:I216">
      <formula1>1</formula1>
      <formula2>2</formula2>
    </dataValidation>
    <dataValidation type="list" allowBlank="1" showInputMessage="1" showErrorMessage="1" sqref="C33:C216">
      <formula1>"&lt; Type d'entreprise &gt;,Société publique financière et Entreprise d'Etat,Privée"</formula1>
    </dataValidation>
    <dataValidation type="list" allowBlank="1" showInputMessage="1" showErrorMessage="1" promptTitle="Veuillez sélectionner le secteur" prompt="Veuillez sélectionner le secteur pertinent pour l'entreprise dans la liste" sqref="E180:E216">
      <formula1>#REF!</formula1>
    </dataValidation>
    <dataValidation allowBlank="1" showInputMessage="1" showErrorMessage="1" promptTitle="Production -volume-" prompt="Veuillez indiquer le volume de production du projet" sqref="G220:G236"/>
    <dataValidation allowBlank="1" showInputMessage="1" showErrorMessage="1" promptTitle="Compagnie associée" prompt="Veuillez indiquer les compagnies affiliées au projet, séparées par une virgule." sqref="D223:D236"/>
    <dataValidation allowBlank="1" showInputMessage="1" showErrorMessage="1" promptTitle="Production -valeur-" prompt="Veuillez indiquer la valeur de la production du projet" sqref="I220:I236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220:H236">
      <formula1>"&lt;Selectionner unité&gt;,Sm3,Sm3 o.e.,Barils,Tonnes,oz,carats,Scf"</formula1>
    </dataValidation>
  </dataValidations>
  <hyperlinks>
    <hyperlink ref="B14" r:id="rId1"/>
    <hyperlink ref="B240:G240" r:id="rId2" display="Pour la version la plus récente des modèles de données résumées, consultez https://eiti.org/fr/document/modele-donnees-resumees-itie"/>
    <hyperlink ref="B239:G239" r:id="rId3" display="Vous voulez en savoir plus sur votre pays ? Vérifiez si votre pays met en œuvre la Norme ITIE en visitant https://eiti.org/countries"/>
    <hyperlink ref="B241:G241" r:id="rId4" display="Give us your feedback or report a conflict in the data! Write to us at  data@eiti.org"/>
  </hyperlinks>
  <pageMargins left="0.25" right="0.25" top="0.75" bottom="0.75" header="0.3" footer="0.3"/>
  <pageSetup paperSize="8" fitToHeight="0" orientation="landscape" horizontalDpi="2400" verticalDpi="2400" r:id="rId5"/>
  <drawing r:id="rId6"/>
  <tableParts count="3"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xWindow="596" yWindow="467" count="2">
        <x14:dataValidation type="list" allowBlank="1" showInputMessage="1" showErrorMessage="1">
          <x14:formula1>
            <xm:f>Listes!$AE$3:$AE$7</xm:f>
          </x14:formula1>
          <xm:sqref>C21:C23</xm:sqref>
        </x14:dataValidation>
        <x14:dataValidation type="list" allowBlank="1" showInputMessage="1" showErrorMessage="1">
          <x14:formula1>
            <xm:f>Listes!$I$11:$I$168</xm:f>
          </x14:formula1>
          <xm:sqref>J220:J236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U102"/>
  <sheetViews>
    <sheetView showGridLines="0" topLeftCell="A57" zoomScaleNormal="100" workbookViewId="0">
      <selection activeCell="J82" activeCellId="2" sqref="J70 J81 J82"/>
    </sheetView>
  </sheetViews>
  <sheetFormatPr baseColWidth="10" defaultColWidth="9.109375" defaultRowHeight="15" x14ac:dyDescent="0.35"/>
  <cols>
    <col min="1" max="1" width="3" style="194" customWidth="1"/>
    <col min="2" max="4" width="9.109375" style="194" hidden="1" customWidth="1"/>
    <col min="5" max="5" width="27.44140625" style="194" hidden="1" customWidth="1"/>
    <col min="6" max="6" width="38" style="194" customWidth="1"/>
    <col min="7" max="7" width="16.6640625" style="194" customWidth="1"/>
    <col min="8" max="8" width="62.109375" style="194" bestFit="1" customWidth="1"/>
    <col min="9" max="9" width="22.109375" style="194" customWidth="1"/>
    <col min="10" max="10" width="30.5546875" style="298" bestFit="1" customWidth="1"/>
    <col min="11" max="11" width="11.109375" style="194" customWidth="1"/>
    <col min="12" max="12" width="2.6640625" style="194" customWidth="1"/>
    <col min="13" max="13" width="19.5546875" style="194" bestFit="1" customWidth="1"/>
    <col min="14" max="14" width="73.44140625" style="194" bestFit="1" customWidth="1"/>
    <col min="15" max="16384" width="9.109375" style="194"/>
  </cols>
  <sheetData>
    <row r="1" spans="6:14" s="12" customFormat="1" ht="15.75" hidden="1" customHeight="1" x14ac:dyDescent="0.3">
      <c r="J1" s="295"/>
    </row>
    <row r="2" spans="6:14" s="12" customFormat="1" ht="16.2" hidden="1" x14ac:dyDescent="0.3">
      <c r="J2" s="295"/>
    </row>
    <row r="3" spans="6:14" s="12" customFormat="1" ht="16.2" hidden="1" x14ac:dyDescent="0.3">
      <c r="J3" s="295"/>
      <c r="N3" s="13" t="s">
        <v>44</v>
      </c>
    </row>
    <row r="4" spans="6:14" s="12" customFormat="1" ht="16.2" hidden="1" x14ac:dyDescent="0.3">
      <c r="J4" s="295"/>
      <c r="N4" s="13">
        <f>Introduction!G4</f>
        <v>46037</v>
      </c>
    </row>
    <row r="5" spans="6:14" s="12" customFormat="1" ht="16.2" hidden="1" x14ac:dyDescent="0.3">
      <c r="J5" s="295"/>
    </row>
    <row r="6" spans="6:14" s="12" customFormat="1" ht="16.2" hidden="1" x14ac:dyDescent="0.3">
      <c r="J6" s="295"/>
    </row>
    <row r="7" spans="6:14" s="12" customFormat="1" ht="16.2" x14ac:dyDescent="0.3">
      <c r="J7" s="295"/>
    </row>
    <row r="8" spans="6:14" s="12" customFormat="1" ht="16.2" x14ac:dyDescent="0.3">
      <c r="F8" s="15" t="s">
        <v>303</v>
      </c>
      <c r="G8" s="74"/>
      <c r="H8" s="74"/>
      <c r="I8" s="74"/>
      <c r="J8" s="296"/>
      <c r="K8" s="74"/>
      <c r="L8" s="74"/>
      <c r="M8" s="74"/>
      <c r="N8" s="74"/>
    </row>
    <row r="9" spans="6:14" s="12" customFormat="1" ht="21" customHeight="1" x14ac:dyDescent="0.3">
      <c r="F9" s="389" t="s">
        <v>46</v>
      </c>
      <c r="G9" s="389"/>
      <c r="H9" s="389"/>
      <c r="I9" s="389"/>
      <c r="J9" s="389"/>
      <c r="K9" s="205"/>
      <c r="L9" s="205"/>
      <c r="M9" s="389"/>
      <c r="N9" s="389"/>
    </row>
    <row r="10" spans="6:14" s="12" customFormat="1" ht="30.9" customHeight="1" x14ac:dyDescent="0.3">
      <c r="F10" s="390" t="s">
        <v>304</v>
      </c>
      <c r="G10" s="390"/>
      <c r="H10" s="390"/>
      <c r="I10" s="390"/>
      <c r="J10" s="390"/>
      <c r="K10" s="206"/>
      <c r="L10" s="74"/>
      <c r="M10" s="380"/>
      <c r="N10" s="380"/>
    </row>
    <row r="11" spans="6:14" s="12" customFormat="1" ht="29.25" customHeight="1" x14ac:dyDescent="0.3">
      <c r="F11" s="362" t="s">
        <v>305</v>
      </c>
      <c r="G11" s="362"/>
      <c r="H11" s="362"/>
      <c r="I11" s="362"/>
      <c r="J11" s="362"/>
      <c r="K11" s="207"/>
      <c r="L11" s="74"/>
      <c r="M11" s="380"/>
      <c r="N11" s="380"/>
    </row>
    <row r="12" spans="6:14" s="12" customFormat="1" ht="33.6" customHeight="1" x14ac:dyDescent="0.3">
      <c r="F12" s="362" t="s">
        <v>306</v>
      </c>
      <c r="G12" s="362"/>
      <c r="H12" s="362"/>
      <c r="I12" s="362"/>
      <c r="J12" s="362"/>
      <c r="K12" s="207"/>
      <c r="L12" s="74"/>
      <c r="M12" s="380"/>
      <c r="N12" s="380"/>
    </row>
    <row r="13" spans="6:14" s="12" customFormat="1" ht="36" customHeight="1" x14ac:dyDescent="0.3">
      <c r="F13" s="387" t="s">
        <v>307</v>
      </c>
      <c r="G13" s="387"/>
      <c r="H13" s="387"/>
      <c r="I13" s="387"/>
      <c r="J13" s="387"/>
      <c r="K13" s="208"/>
      <c r="L13" s="74"/>
      <c r="M13" s="380"/>
      <c r="N13" s="380"/>
    </row>
    <row r="14" spans="6:14" s="12" customFormat="1" ht="50.25" customHeight="1" x14ac:dyDescent="0.3">
      <c r="F14" s="388" t="s">
        <v>308</v>
      </c>
      <c r="G14" s="388"/>
      <c r="H14" s="388"/>
      <c r="I14" s="388"/>
      <c r="J14" s="388"/>
      <c r="K14" s="209"/>
      <c r="L14" s="74"/>
      <c r="M14" s="380"/>
      <c r="N14" s="380"/>
    </row>
    <row r="15" spans="6:14" s="12" customFormat="1" ht="33" customHeight="1" x14ac:dyDescent="0.3">
      <c r="F15" s="377" t="s">
        <v>309</v>
      </c>
      <c r="G15" s="377"/>
      <c r="H15" s="377"/>
      <c r="I15" s="377"/>
      <c r="J15" s="377"/>
      <c r="K15" s="210"/>
      <c r="L15" s="74"/>
      <c r="M15" s="211"/>
      <c r="N15" s="211"/>
    </row>
    <row r="16" spans="6:14" s="12" customFormat="1" ht="16.2" x14ac:dyDescent="0.35">
      <c r="F16" s="369" t="s">
        <v>115</v>
      </c>
      <c r="G16" s="369"/>
      <c r="H16" s="369"/>
      <c r="I16" s="369"/>
      <c r="J16" s="369"/>
      <c r="K16" s="369"/>
      <c r="L16" s="369"/>
      <c r="M16" s="369"/>
      <c r="N16" s="369"/>
    </row>
    <row r="17" spans="2:21" s="12" customFormat="1" ht="16.2" x14ac:dyDescent="0.3">
      <c r="J17" s="295"/>
    </row>
    <row r="18" spans="2:21" s="12" customFormat="1" ht="24" x14ac:dyDescent="0.35">
      <c r="F18" s="212" t="s">
        <v>310</v>
      </c>
      <c r="G18" s="74"/>
      <c r="H18" s="213"/>
      <c r="I18" s="74"/>
      <c r="J18" s="297"/>
      <c r="K18" s="213"/>
      <c r="M18" s="214" t="s">
        <v>311</v>
      </c>
      <c r="N18" s="215"/>
    </row>
    <row r="19" spans="2:21" s="12" customFormat="1" ht="15.6" customHeight="1" x14ac:dyDescent="0.3">
      <c r="J19" s="295"/>
      <c r="M19" s="382" t="s">
        <v>312</v>
      </c>
      <c r="N19" s="383"/>
    </row>
    <row r="20" spans="2:21" ht="16.2" x14ac:dyDescent="0.35">
      <c r="F20" s="379" t="s">
        <v>313</v>
      </c>
      <c r="G20" s="379"/>
      <c r="H20" s="379"/>
      <c r="I20" s="379"/>
      <c r="J20" s="379"/>
      <c r="K20" s="273"/>
      <c r="M20" s="12"/>
      <c r="N20" s="12"/>
    </row>
    <row r="21" spans="2:21" ht="14.1" customHeight="1" x14ac:dyDescent="0.35">
      <c r="B21" s="216" t="s">
        <v>314</v>
      </c>
      <c r="C21" s="216" t="s">
        <v>315</v>
      </c>
      <c r="D21" s="216" t="s">
        <v>316</v>
      </c>
      <c r="E21" s="216" t="s">
        <v>317</v>
      </c>
      <c r="F21" s="194" t="s">
        <v>318</v>
      </c>
      <c r="G21" s="194" t="s">
        <v>278</v>
      </c>
      <c r="H21" s="217" t="s">
        <v>319</v>
      </c>
      <c r="I21" s="194" t="s">
        <v>320</v>
      </c>
      <c r="J21" s="298" t="s">
        <v>321</v>
      </c>
      <c r="K21" s="194" t="s">
        <v>301</v>
      </c>
      <c r="M21" s="386" t="s">
        <v>322</v>
      </c>
      <c r="N21" s="386"/>
    </row>
    <row r="22" spans="2:21" ht="45" x14ac:dyDescent="0.35">
      <c r="B22" s="216" t="str">
        <f>IFERROR(VLOOKUP(Government_revenues_table[[#This Row],[Classification SFP]],Table6_GFS_codes_classification[],COLUMNS($F:F)+3,FALSE),"Do not enter data")</f>
        <v>Autre revenu (14E)</v>
      </c>
      <c r="C22" s="216" t="str">
        <f>IFERROR(VLOOKUP(Government_revenues_table[[#This Row],[Classification SFP]],Table6_GFS_codes_classification[],COLUMNS($F:G)+3,FALSE),"Do not enter data")</f>
        <v>Revenu dégagé de la propriété (141E)</v>
      </c>
      <c r="D22" s="216" t="str">
        <f>IFERROR(VLOOKUP(Government_revenues_table[[#This Row],[Classification SFP]],Table6_GFS_codes_classification[],COLUMNS($F:H)+3,FALSE),"Do not enter data")</f>
        <v>Loyers (1415E)</v>
      </c>
      <c r="E22" s="216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22" s="217" t="s">
        <v>349</v>
      </c>
      <c r="G22" s="217" t="s">
        <v>286</v>
      </c>
      <c r="H22" s="194" t="s">
        <v>338</v>
      </c>
      <c r="I22" s="194" t="s">
        <v>269</v>
      </c>
      <c r="J22" s="306">
        <v>868927374</v>
      </c>
      <c r="K22" s="218" t="s">
        <v>90</v>
      </c>
      <c r="M22" s="378" t="s">
        <v>324</v>
      </c>
      <c r="N22" s="378"/>
    </row>
    <row r="23" spans="2:21" x14ac:dyDescent="0.35">
      <c r="B23" s="220"/>
      <c r="C23" s="220"/>
      <c r="D23" s="220"/>
      <c r="E23" s="220"/>
      <c r="F23" s="217" t="s">
        <v>340</v>
      </c>
      <c r="G23" s="217" t="s">
        <v>286</v>
      </c>
      <c r="H23" s="194" t="s">
        <v>332</v>
      </c>
      <c r="I23" s="194" t="s">
        <v>269</v>
      </c>
      <c r="J23" s="306">
        <v>1465761402</v>
      </c>
      <c r="K23" s="218" t="s">
        <v>90</v>
      </c>
      <c r="M23" s="378"/>
      <c r="N23" s="378"/>
    </row>
    <row r="24" spans="2:21" ht="15.6" customHeight="1" x14ac:dyDescent="0.35">
      <c r="B24" s="216" t="str">
        <f>IFERROR(VLOOKUP(Government_revenues_table[[#This Row],[Classification SFP]],Table6_GFS_codes_classification[],COLUMNS($F:F)+3,FALSE),"Do not enter data")</f>
        <v>Autre revenu (14E)</v>
      </c>
      <c r="C24" s="216" t="str">
        <f>IFERROR(VLOOKUP(Government_revenues_table[[#This Row],[Classification SFP]],Table6_GFS_codes_classification[],COLUMNS($F:G)+3,FALSE),"Do not enter data")</f>
        <v>Revenu dégagé de la propriété (141E)</v>
      </c>
      <c r="D24" s="216" t="str">
        <f>IFERROR(VLOOKUP(Government_revenues_table[[#This Row],[Classification SFP]],Table6_GFS_codes_classification[],COLUMNS($F:H)+3,FALSE),"Do not enter data")</f>
        <v>Loyers (1415E)</v>
      </c>
      <c r="E24" s="216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24" s="217" t="s">
        <v>349</v>
      </c>
      <c r="G24" s="217" t="s">
        <v>286</v>
      </c>
      <c r="H24" s="194" t="s">
        <v>343</v>
      </c>
      <c r="I24" s="194" t="s">
        <v>269</v>
      </c>
      <c r="J24" s="306">
        <v>325457052</v>
      </c>
      <c r="K24" s="218" t="s">
        <v>90</v>
      </c>
      <c r="M24" s="378"/>
      <c r="N24" s="378"/>
    </row>
    <row r="25" spans="2:21" ht="14.1" customHeight="1" x14ac:dyDescent="0.35">
      <c r="B25" s="216" t="str">
        <f>IFERROR(VLOOKUP(Government_revenues_table[[#This Row],[Classification SFP]],Table6_GFS_codes_classification[],COLUMNS($F:F)+3,FALSE),"Do not enter data")</f>
        <v>Autre revenu (14E)</v>
      </c>
      <c r="C25" s="216" t="str">
        <f>IFERROR(VLOOKUP(Government_revenues_table[[#This Row],[Classification SFP]],Table6_GFS_codes_classification[],COLUMNS($F:G)+3,FALSE),"Do not enter data")</f>
        <v>Ventes de marchandises et de services (142E)</v>
      </c>
      <c r="D25" s="216" t="str">
        <f>IFERROR(VLOOKUP(Government_revenues_table[[#This Row],[Classification SFP]],Table6_GFS_codes_classification[],COLUMNS($F:H)+3,FALSE),"Do not enter data")</f>
        <v>Frais administratifs pour services gouvernementaux (1422E)</v>
      </c>
      <c r="E25" s="216" t="str">
        <f>IFERROR(VLOOKUP(Government_revenues_table[[#This Row],[Classification SFP]],Table6_GFS_codes_classification[],COLUMNS($F:I)+3,FALSE),"Do not enter data")</f>
        <v>Frais administratifs pour services gouvernementaux (1422E)</v>
      </c>
      <c r="F25" s="194" t="s">
        <v>327</v>
      </c>
      <c r="G25" s="217" t="s">
        <v>286</v>
      </c>
      <c r="H25" s="194" t="s">
        <v>331</v>
      </c>
      <c r="I25" s="194" t="s">
        <v>269</v>
      </c>
      <c r="J25" s="306">
        <v>11862626</v>
      </c>
      <c r="K25" s="218" t="s">
        <v>90</v>
      </c>
      <c r="M25" s="378"/>
      <c r="N25" s="378"/>
    </row>
    <row r="26" spans="2:21" ht="30" x14ac:dyDescent="0.35">
      <c r="B26" s="216" t="str">
        <f>IFERROR(VLOOKUP(Government_revenues_table[[#This Row],[Classification SFP]],Table6_GFS_codes_classification[],COLUMNS($F:F)+3,FALSE),"Do not enter data")</f>
        <v>Impôts (11E)</v>
      </c>
      <c r="C26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26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6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6" s="217" t="s">
        <v>330</v>
      </c>
      <c r="G26" s="217" t="s">
        <v>286</v>
      </c>
      <c r="H26" s="194" t="s">
        <v>337</v>
      </c>
      <c r="I26" s="194" t="s">
        <v>269</v>
      </c>
      <c r="J26" s="306">
        <v>10533115</v>
      </c>
      <c r="K26" s="218" t="s">
        <v>90</v>
      </c>
      <c r="M26" s="378"/>
      <c r="N26" s="378"/>
    </row>
    <row r="27" spans="2:21" ht="30" x14ac:dyDescent="0.35">
      <c r="B27" s="216" t="str">
        <f>IFERROR(VLOOKUP(Government_revenues_table[[#This Row],[Classification SFP]],Table6_GFS_codes_classification[],COLUMNS($F:F)+3,FALSE),"Do not enter data")</f>
        <v>Impôts (11E)</v>
      </c>
      <c r="C27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27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7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7" s="217" t="s">
        <v>330</v>
      </c>
      <c r="G27" s="217" t="s">
        <v>286</v>
      </c>
      <c r="H27" s="217" t="s">
        <v>342</v>
      </c>
      <c r="I27" s="194" t="s">
        <v>269</v>
      </c>
      <c r="J27" s="306">
        <v>138814833</v>
      </c>
      <c r="K27" s="218" t="s">
        <v>90</v>
      </c>
      <c r="M27" s="378"/>
      <c r="N27" s="378"/>
    </row>
    <row r="28" spans="2:21" ht="45" x14ac:dyDescent="0.35">
      <c r="B28" s="216" t="str">
        <f>IFERROR(VLOOKUP(Government_revenues_table[[#This Row],[Classification SFP]],Table6_GFS_codes_classification[],COLUMNS($F:F)+3,FALSE),"Do not enter data")</f>
        <v>Impôts (11E)</v>
      </c>
      <c r="C28" s="216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28" s="216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28" s="216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28" s="217" t="s">
        <v>323</v>
      </c>
      <c r="G28" s="217" t="s">
        <v>286</v>
      </c>
      <c r="H28" s="217" t="s">
        <v>334</v>
      </c>
      <c r="I28" s="194" t="s">
        <v>269</v>
      </c>
      <c r="J28" s="306">
        <v>43302802</v>
      </c>
      <c r="K28" s="218" t="s">
        <v>90</v>
      </c>
      <c r="M28" s="384" t="s">
        <v>333</v>
      </c>
      <c r="N28" s="384"/>
    </row>
    <row r="29" spans="2:21" ht="30" x14ac:dyDescent="0.35">
      <c r="B29" s="216" t="str">
        <f>IFERROR(VLOOKUP(Government_revenues_table[[#This Row],[Classification SFP]],Table6_GFS_codes_classification[],COLUMNS($F:F)+3,FALSE),"Do not enter data")</f>
        <v>Impôts (11E)</v>
      </c>
      <c r="C29" s="216" t="str">
        <f>IFERROR(VLOOKUP(Government_revenues_table[[#This Row],[Classification SFP]],Table6_GFS_codes_classification[],COLUMNS($F:G)+3,FALSE),"Do not enter data")</f>
        <v>Impôts sur la masse salariale et la force de travail (112E)</v>
      </c>
      <c r="D29" s="216" t="str">
        <f>IFERROR(VLOOKUP(Government_revenues_table[[#This Row],[Classification SFP]],Table6_GFS_codes_classification[],COLUMNS($F:H)+3,FALSE),"Do not enter data")</f>
        <v>Impôts sur la masse salariale et la force de travail (112E)</v>
      </c>
      <c r="E29" s="216" t="str">
        <f>IFERROR(VLOOKUP(Government_revenues_table[[#This Row],[Classification SFP]],Table6_GFS_codes_classification[],COLUMNS($F:I)+3,FALSE),"Do not enter data")</f>
        <v>Impôts sur la masse salariale et la force de travail (112E)</v>
      </c>
      <c r="F29" s="217" t="s">
        <v>455</v>
      </c>
      <c r="G29" s="217" t="s">
        <v>286</v>
      </c>
      <c r="H29" s="217" t="s">
        <v>326</v>
      </c>
      <c r="I29" s="194" t="s">
        <v>269</v>
      </c>
      <c r="J29" s="306">
        <v>98023757</v>
      </c>
      <c r="K29" s="218" t="s">
        <v>90</v>
      </c>
      <c r="M29" s="385" t="s">
        <v>335</v>
      </c>
      <c r="N29" s="385"/>
    </row>
    <row r="30" spans="2:21" ht="16.8" thickBot="1" x14ac:dyDescent="0.4">
      <c r="B30" s="216" t="str">
        <f>IFERROR(VLOOKUP(Government_revenues_table[[#This Row],[Classification SFP]],Table6_GFS_codes_classification[],COLUMNS($F:F)+3,FALSE),"Do not enter data")</f>
        <v>Impôts (11E)</v>
      </c>
      <c r="C30" s="216" t="str">
        <f>IFERROR(VLOOKUP(Government_revenues_table[[#This Row],[Classification SFP]],Table6_GFS_codes_classification[],COLUMNS($F:G)+3,FALSE),"Do not enter data")</f>
        <v>Impôts sur les biens et services (114E)</v>
      </c>
      <c r="D30" s="216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30" s="216" t="str">
        <f>IFERROR(VLOOKUP(Government_revenues_table[[#This Row],[Classification SFP]],Table6_GFS_codes_classification[],COLUMNS($F:I)+3,FALSE),"Do not enter data")</f>
        <v>Droits de licence (114521E)</v>
      </c>
      <c r="F30" s="217" t="s">
        <v>336</v>
      </c>
      <c r="G30" s="217" t="s">
        <v>286</v>
      </c>
      <c r="H30" s="217" t="s">
        <v>2346</v>
      </c>
      <c r="I30" s="194" t="s">
        <v>269</v>
      </c>
      <c r="J30" s="306">
        <v>13679251</v>
      </c>
      <c r="K30" s="218" t="s">
        <v>90</v>
      </c>
      <c r="M30" s="219"/>
      <c r="N30" s="219"/>
    </row>
    <row r="31" spans="2:21" ht="13.5" customHeight="1" x14ac:dyDescent="0.35">
      <c r="B31" s="216" t="str">
        <f>IFERROR(VLOOKUP(Government_revenues_table[[#This Row],[Classification SFP]],Table6_GFS_codes_classification[],COLUMNS($F:F)+3,FALSE),"Do not enter data")</f>
        <v>Impôts (11E)</v>
      </c>
      <c r="C31" s="216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1" s="216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1" s="216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1" s="217" t="s">
        <v>323</v>
      </c>
      <c r="G31" s="217" t="s">
        <v>286</v>
      </c>
      <c r="H31" s="217" t="s">
        <v>339</v>
      </c>
      <c r="I31" s="194" t="s">
        <v>269</v>
      </c>
      <c r="J31" s="306">
        <v>1517544</v>
      </c>
      <c r="K31" s="218" t="s">
        <v>90</v>
      </c>
      <c r="P31" s="147"/>
      <c r="Q31" s="12"/>
      <c r="R31" s="148"/>
      <c r="S31" s="12"/>
      <c r="T31" s="148"/>
      <c r="U31" s="12"/>
    </row>
    <row r="32" spans="2:21" ht="30" x14ac:dyDescent="0.35">
      <c r="B32" s="216" t="str">
        <f>IFERROR(VLOOKUP(Government_revenues_table[[#This Row],[Classification SFP]],Table6_GFS_codes_classification[],COLUMNS($F:F)+3,FALSE),"Do not enter data")</f>
        <v>Impôts (11E)</v>
      </c>
      <c r="C32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32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2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2" s="217" t="s">
        <v>330</v>
      </c>
      <c r="G32" s="217" t="s">
        <v>286</v>
      </c>
      <c r="H32" s="217" t="s">
        <v>328</v>
      </c>
      <c r="I32" s="194" t="s">
        <v>269</v>
      </c>
      <c r="J32" s="306">
        <v>6120000</v>
      </c>
      <c r="K32" s="218" t="s">
        <v>90</v>
      </c>
      <c r="P32" s="381"/>
      <c r="Q32" s="381"/>
      <c r="R32" s="381"/>
      <c r="S32" s="381"/>
      <c r="T32" s="381"/>
      <c r="U32" s="381"/>
    </row>
    <row r="33" spans="2:11" x14ac:dyDescent="0.35">
      <c r="B33" s="216" t="str">
        <f>IFERROR(VLOOKUP(Government_revenues_table[[#This Row],[Classification SFP]],Table6_GFS_codes_classification[],COLUMNS($F:F)+3,FALSE),"Do not enter data")</f>
        <v>Autre revenu (14E)</v>
      </c>
      <c r="C33" s="216" t="str">
        <f>IFERROR(VLOOKUP(Government_revenues_table[[#This Row],[Classification SFP]],Table6_GFS_codes_classification[],COLUMNS($F:G)+3,FALSE),"Do not enter data")</f>
        <v>Revenu dégagé de la propriété (141E)</v>
      </c>
      <c r="D33" s="216" t="str">
        <f>IFERROR(VLOOKUP(Government_revenues_table[[#This Row],[Classification SFP]],Table6_GFS_codes_classification[],COLUMNS($F:H)+3,FALSE),"Do not enter data")</f>
        <v>Loyers (1415E)</v>
      </c>
      <c r="E33" s="216" t="str">
        <f>IFERROR(VLOOKUP(Government_revenues_table[[#This Row],[Classification SFP]],Table6_GFS_codes_classification[],COLUMNS($F:I)+3,FALSE),"Do not enter data")</f>
        <v>Autres paiements de loyer (1415E5)</v>
      </c>
      <c r="F33" s="217" t="s">
        <v>340</v>
      </c>
      <c r="G33" s="217" t="s">
        <v>286</v>
      </c>
      <c r="H33" s="217" t="s">
        <v>2347</v>
      </c>
      <c r="I33" s="194" t="s">
        <v>269</v>
      </c>
      <c r="J33" s="306">
        <v>18883409</v>
      </c>
      <c r="K33" s="218" t="s">
        <v>90</v>
      </c>
    </row>
    <row r="34" spans="2:11" ht="45" x14ac:dyDescent="0.35">
      <c r="B34" s="220"/>
      <c r="C34" s="220"/>
      <c r="D34" s="220"/>
      <c r="E34" s="220"/>
      <c r="F34" s="217" t="s">
        <v>323</v>
      </c>
      <c r="G34" s="217" t="s">
        <v>286</v>
      </c>
      <c r="H34" s="217" t="s">
        <v>341</v>
      </c>
      <c r="I34" s="194" t="s">
        <v>269</v>
      </c>
      <c r="J34" s="307">
        <v>54000</v>
      </c>
      <c r="K34" s="218" t="s">
        <v>90</v>
      </c>
    </row>
    <row r="35" spans="2:11" x14ac:dyDescent="0.35">
      <c r="B35" s="220"/>
      <c r="C35" s="220"/>
      <c r="D35" s="220"/>
      <c r="E35" s="220"/>
      <c r="F35" s="217" t="s">
        <v>770</v>
      </c>
      <c r="G35" s="217" t="s">
        <v>286</v>
      </c>
      <c r="H35" s="217" t="s">
        <v>2547</v>
      </c>
      <c r="I35" s="194" t="s">
        <v>269</v>
      </c>
      <c r="J35" s="307">
        <v>4444745</v>
      </c>
      <c r="K35" s="218" t="s">
        <v>90</v>
      </c>
    </row>
    <row r="36" spans="2:11" ht="30" x14ac:dyDescent="0.35">
      <c r="B36" s="220"/>
      <c r="C36" s="220"/>
      <c r="D36" s="220"/>
      <c r="E36" s="220"/>
      <c r="F36" s="217" t="s">
        <v>550</v>
      </c>
      <c r="G36" s="217" t="s">
        <v>286</v>
      </c>
      <c r="H36" s="217" t="s">
        <v>2348</v>
      </c>
      <c r="I36" s="194" t="s">
        <v>267</v>
      </c>
      <c r="J36" s="307">
        <v>35204764</v>
      </c>
      <c r="K36" s="218" t="s">
        <v>90</v>
      </c>
    </row>
    <row r="37" spans="2:11" x14ac:dyDescent="0.35">
      <c r="B37" s="216" t="str">
        <f>IFERROR(VLOOKUP(Government_revenues_table[[#This Row],[Classification SFP]],Table6_GFS_codes_classification[],COLUMNS($F:F)+3,FALSE),"Do not enter data")</f>
        <v>Impôts (11E)</v>
      </c>
      <c r="C37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37" s="216" t="str">
        <f>IFERROR(VLOOKUP(Government_revenues_table[[#This Row],[Classification SFP]],Table6_GFS_codes_classification[],COLUMNS($F:H)+3,FALSE),"Do not enter data")</f>
        <v>Taxes sur les exportations (1152E)</v>
      </c>
      <c r="E37" s="216" t="str">
        <f>IFERROR(VLOOKUP(Government_revenues_table[[#This Row],[Classification SFP]],Table6_GFS_codes_classification[],COLUMNS($F:I)+3,FALSE),"Do not enter data")</f>
        <v>Taxes sur les exportations (1152E)</v>
      </c>
      <c r="F37" s="217" t="s">
        <v>329</v>
      </c>
      <c r="G37" s="217" t="s">
        <v>286</v>
      </c>
      <c r="H37" s="217" t="s">
        <v>2349</v>
      </c>
      <c r="I37" s="194" t="s">
        <v>267</v>
      </c>
      <c r="J37" s="306">
        <v>660245484</v>
      </c>
      <c r="K37" s="218" t="s">
        <v>90</v>
      </c>
    </row>
    <row r="38" spans="2:11" x14ac:dyDescent="0.35">
      <c r="B38" s="216" t="str">
        <f>IFERROR(VLOOKUP(Government_revenues_table[[#This Row],[Classification SFP]],Table6_GFS_codes_classification[],COLUMNS($F:F)+3,FALSE),"Do not enter data")</f>
        <v>Autre revenu (14E)</v>
      </c>
      <c r="C38" s="216" t="str">
        <f>IFERROR(VLOOKUP(Government_revenues_table[[#This Row],[Classification SFP]],Table6_GFS_codes_classification[],COLUMNS($F:G)+3,FALSE),"Do not enter data")</f>
        <v>Amendes, peines et forfaits (143E)</v>
      </c>
      <c r="D38" s="216" t="str">
        <f>IFERROR(VLOOKUP(Government_revenues_table[[#This Row],[Classification SFP]],Table6_GFS_codes_classification[],COLUMNS($F:H)+3,FALSE),"Do not enter data")</f>
        <v>Amendes, peines et forfaits(143E)</v>
      </c>
      <c r="E38" s="216" t="str">
        <f>IFERROR(VLOOKUP(Government_revenues_table[[#This Row],[Classification SFP]],Table6_GFS_codes_classification[],COLUMNS($F:I)+3,FALSE),"Do not enter data")</f>
        <v>Amendes, peines et forfaits (143E)</v>
      </c>
      <c r="F38" s="217" t="s">
        <v>770</v>
      </c>
      <c r="G38" s="217" t="s">
        <v>286</v>
      </c>
      <c r="H38" s="217" t="s">
        <v>2548</v>
      </c>
      <c r="I38" s="194" t="s">
        <v>267</v>
      </c>
      <c r="J38" s="306">
        <v>48081005</v>
      </c>
      <c r="K38" s="218" t="s">
        <v>90</v>
      </c>
    </row>
    <row r="39" spans="2:11" ht="45" x14ac:dyDescent="0.35">
      <c r="B39" s="220" t="str">
        <f>IFERROR(VLOOKUP(Government_revenues_table[[#This Row],[Classification SFP]],Table6_GFS_codes_classification[],COLUMNS($F:F)+3,FALSE),"Do not enter data")</f>
        <v>Autre revenu (14E)</v>
      </c>
      <c r="C39" s="220" t="str">
        <f>IFERROR(VLOOKUP(Government_revenues_table[[#This Row],[Classification SFP]],Table6_GFS_codes_classification[],COLUMNS($F:G)+3,FALSE),"Do not enter data")</f>
        <v>Revenu dégagé de la propriété (141E)</v>
      </c>
      <c r="D39" s="220" t="str">
        <f>IFERROR(VLOOKUP(Government_revenues_table[[#This Row],[Classification SFP]],Table6_GFS_codes_classification[],COLUMNS($F:H)+3,FALSE),"Do not enter data")</f>
        <v>Loyers (1415E)</v>
      </c>
      <c r="E39" s="220" t="str">
        <f>IFERROR(VLOOKUP(Government_revenues_table[[#This Row],[Classification SFP]],Table6_GFS_codes_classification[],COLUMNS($F:I)+3,FALSE),"Do not enter data")</f>
        <v>Transferts obligatoires à l’État (infrastructures et autres éléments) (1415E4)</v>
      </c>
      <c r="F39" s="217" t="s">
        <v>349</v>
      </c>
      <c r="G39" s="217" t="s">
        <v>286</v>
      </c>
      <c r="H39" s="217" t="s">
        <v>2356</v>
      </c>
      <c r="I39" s="194" t="s">
        <v>2336</v>
      </c>
      <c r="J39" s="306">
        <v>761879705</v>
      </c>
      <c r="K39" s="218" t="s">
        <v>90</v>
      </c>
    </row>
    <row r="40" spans="2:11" ht="45" x14ac:dyDescent="0.35">
      <c r="B40" s="220"/>
      <c r="C40" s="220"/>
      <c r="D40" s="220"/>
      <c r="E40" s="220"/>
      <c r="F40" s="217" t="s">
        <v>349</v>
      </c>
      <c r="G40" s="217" t="s">
        <v>286</v>
      </c>
      <c r="H40" t="s">
        <v>2357</v>
      </c>
      <c r="I40" s="194" t="s">
        <v>2336</v>
      </c>
      <c r="J40" s="306">
        <v>517472536</v>
      </c>
      <c r="K40" s="218" t="s">
        <v>90</v>
      </c>
    </row>
    <row r="41" spans="2:11" ht="45" x14ac:dyDescent="0.35">
      <c r="B41" s="220"/>
      <c r="C41" s="220"/>
      <c r="D41" s="220"/>
      <c r="E41" s="220"/>
      <c r="F41" s="217" t="s">
        <v>349</v>
      </c>
      <c r="G41" s="217" t="s">
        <v>286</v>
      </c>
      <c r="H41" t="s">
        <v>2358</v>
      </c>
      <c r="I41" s="194" t="s">
        <v>2336</v>
      </c>
      <c r="J41" s="306">
        <v>324674777.59800243</v>
      </c>
      <c r="K41" s="218" t="s">
        <v>90</v>
      </c>
    </row>
    <row r="42" spans="2:11" ht="45" x14ac:dyDescent="0.35">
      <c r="B42" s="220"/>
      <c r="C42" s="220"/>
      <c r="D42" s="220"/>
      <c r="E42" s="220"/>
      <c r="F42" s="217" t="s">
        <v>349</v>
      </c>
      <c r="G42" s="217" t="s">
        <v>286</v>
      </c>
      <c r="H42" t="s">
        <v>2359</v>
      </c>
      <c r="I42" s="194" t="s">
        <v>2336</v>
      </c>
      <c r="J42" s="306">
        <v>605973360.46308589</v>
      </c>
      <c r="K42" s="218" t="s">
        <v>90</v>
      </c>
    </row>
    <row r="43" spans="2:11" ht="45" x14ac:dyDescent="0.35">
      <c r="B43" s="220"/>
      <c r="C43" s="220"/>
      <c r="D43" s="220"/>
      <c r="E43" s="220"/>
      <c r="F43" s="217" t="s">
        <v>349</v>
      </c>
      <c r="G43" s="217" t="s">
        <v>286</v>
      </c>
      <c r="H43" t="s">
        <v>2549</v>
      </c>
      <c r="I43" s="194" t="s">
        <v>2336</v>
      </c>
      <c r="J43" s="306">
        <v>45000000</v>
      </c>
      <c r="K43" s="218" t="s">
        <v>90</v>
      </c>
    </row>
    <row r="44" spans="2:11" x14ac:dyDescent="0.35">
      <c r="B44" s="220"/>
      <c r="C44" s="220"/>
      <c r="D44" s="220"/>
      <c r="E44" s="220"/>
      <c r="F44" s="217" t="s">
        <v>340</v>
      </c>
      <c r="G44" s="217" t="s">
        <v>286</v>
      </c>
      <c r="H44" t="s">
        <v>2550</v>
      </c>
      <c r="I44" s="194" t="s">
        <v>2336</v>
      </c>
      <c r="J44" s="306">
        <v>64855089.000000007</v>
      </c>
      <c r="K44" s="218" t="s">
        <v>90</v>
      </c>
    </row>
    <row r="45" spans="2:11" ht="30" x14ac:dyDescent="0.35">
      <c r="B45" s="220"/>
      <c r="C45" s="220"/>
      <c r="D45" s="220"/>
      <c r="E45" s="220"/>
      <c r="F45" s="217" t="s">
        <v>330</v>
      </c>
      <c r="G45" s="217" t="s">
        <v>284</v>
      </c>
      <c r="H45" t="s">
        <v>331</v>
      </c>
      <c r="I45" s="194" t="s">
        <v>269</v>
      </c>
      <c r="J45" s="306">
        <v>115732553</v>
      </c>
      <c r="K45" s="218" t="s">
        <v>90</v>
      </c>
    </row>
    <row r="46" spans="2:11" ht="30" x14ac:dyDescent="0.35">
      <c r="B46" s="220"/>
      <c r="C46" s="220"/>
      <c r="D46" s="220"/>
      <c r="E46" s="220"/>
      <c r="F46" s="217" t="s">
        <v>330</v>
      </c>
      <c r="G46" s="217" t="s">
        <v>284</v>
      </c>
      <c r="H46" t="s">
        <v>337</v>
      </c>
      <c r="I46" s="194" t="s">
        <v>269</v>
      </c>
      <c r="J46" s="306">
        <v>104864505</v>
      </c>
      <c r="K46" s="218" t="s">
        <v>90</v>
      </c>
    </row>
    <row r="47" spans="2:11" x14ac:dyDescent="0.35">
      <c r="B47" s="220"/>
      <c r="C47" s="220"/>
      <c r="D47" s="220"/>
      <c r="E47" s="220"/>
      <c r="F47" s="217" t="s">
        <v>329</v>
      </c>
      <c r="G47" s="217" t="s">
        <v>284</v>
      </c>
      <c r="H47" t="s">
        <v>342</v>
      </c>
      <c r="I47" s="194" t="s">
        <v>269</v>
      </c>
      <c r="J47" s="306">
        <v>23184077</v>
      </c>
      <c r="K47" s="218" t="s">
        <v>90</v>
      </c>
    </row>
    <row r="48" spans="2:11" ht="30" x14ac:dyDescent="0.35">
      <c r="B48" s="220"/>
      <c r="C48" s="220"/>
      <c r="D48" s="220"/>
      <c r="E48" s="220"/>
      <c r="F48" s="217" t="s">
        <v>330</v>
      </c>
      <c r="G48" s="217" t="s">
        <v>284</v>
      </c>
      <c r="H48" t="s">
        <v>334</v>
      </c>
      <c r="I48" s="194" t="s">
        <v>269</v>
      </c>
      <c r="J48" s="306">
        <v>18878465</v>
      </c>
      <c r="K48" s="218" t="s">
        <v>90</v>
      </c>
    </row>
    <row r="49" spans="2:11" x14ac:dyDescent="0.35">
      <c r="B49" s="220"/>
      <c r="C49" s="220"/>
      <c r="D49" s="220"/>
      <c r="E49" s="220"/>
      <c r="F49" s="217" t="s">
        <v>340</v>
      </c>
      <c r="G49" s="217" t="s">
        <v>284</v>
      </c>
      <c r="H49" t="s">
        <v>326</v>
      </c>
      <c r="I49" s="194" t="s">
        <v>269</v>
      </c>
      <c r="J49" s="306">
        <v>13785796</v>
      </c>
      <c r="K49" s="218" t="s">
        <v>90</v>
      </c>
    </row>
    <row r="50" spans="2:11" ht="30" x14ac:dyDescent="0.35">
      <c r="B50" s="220"/>
      <c r="C50" s="220"/>
      <c r="D50" s="220"/>
      <c r="E50" s="220"/>
      <c r="F50" s="217" t="s">
        <v>330</v>
      </c>
      <c r="G50" s="217" t="s">
        <v>284</v>
      </c>
      <c r="H50" s="194" t="s">
        <v>2346</v>
      </c>
      <c r="I50" s="194" t="s">
        <v>269</v>
      </c>
      <c r="J50" s="306">
        <v>2269412</v>
      </c>
      <c r="K50" s="218" t="s">
        <v>90</v>
      </c>
    </row>
    <row r="51" spans="2:11" x14ac:dyDescent="0.35">
      <c r="B51" s="220"/>
      <c r="C51" s="220"/>
      <c r="D51" s="220"/>
      <c r="E51" s="220"/>
      <c r="F51" s="217" t="s">
        <v>340</v>
      </c>
      <c r="G51" s="217" t="s">
        <v>284</v>
      </c>
      <c r="H51" s="194" t="s">
        <v>339</v>
      </c>
      <c r="I51" s="194" t="s">
        <v>269</v>
      </c>
      <c r="J51" s="307">
        <v>1922050</v>
      </c>
      <c r="K51" s="218" t="s">
        <v>90</v>
      </c>
    </row>
    <row r="52" spans="2:11" ht="30" x14ac:dyDescent="0.35">
      <c r="B52" s="220"/>
      <c r="C52" s="220"/>
      <c r="D52" s="220"/>
      <c r="E52" s="220"/>
      <c r="F52" s="217" t="s">
        <v>330</v>
      </c>
      <c r="G52" s="217" t="s">
        <v>284</v>
      </c>
      <c r="H52" t="s">
        <v>328</v>
      </c>
      <c r="I52" s="194" t="s">
        <v>269</v>
      </c>
      <c r="J52" s="306">
        <v>18268850</v>
      </c>
      <c r="K52" s="218" t="s">
        <v>90</v>
      </c>
    </row>
    <row r="53" spans="2:11" x14ac:dyDescent="0.35">
      <c r="B53" s="220"/>
      <c r="C53" s="220"/>
      <c r="D53" s="220"/>
      <c r="E53" s="220"/>
      <c r="F53" s="217" t="s">
        <v>329</v>
      </c>
      <c r="G53" s="217" t="s">
        <v>284</v>
      </c>
      <c r="H53" t="s">
        <v>2347</v>
      </c>
      <c r="I53" s="194" t="s">
        <v>269</v>
      </c>
      <c r="J53" s="306">
        <v>6480000</v>
      </c>
      <c r="K53" s="218" t="s">
        <v>90</v>
      </c>
    </row>
    <row r="54" spans="2:11" ht="45" x14ac:dyDescent="0.35">
      <c r="B54" s="220"/>
      <c r="C54" s="220"/>
      <c r="D54" s="220"/>
      <c r="E54" s="220"/>
      <c r="F54" s="217" t="s">
        <v>344</v>
      </c>
      <c r="G54" s="217" t="s">
        <v>284</v>
      </c>
      <c r="H54" t="s">
        <v>345</v>
      </c>
      <c r="I54" s="194" t="s">
        <v>269</v>
      </c>
      <c r="J54" s="306">
        <v>919980</v>
      </c>
      <c r="K54" s="218" t="s">
        <v>90</v>
      </c>
    </row>
    <row r="55" spans="2:11" ht="45" x14ac:dyDescent="0.35">
      <c r="B55" s="220"/>
      <c r="C55" s="220"/>
      <c r="D55" s="220"/>
      <c r="E55" s="220"/>
      <c r="F55" s="217" t="s">
        <v>344</v>
      </c>
      <c r="G55" s="217" t="s">
        <v>284</v>
      </c>
      <c r="H55" t="s">
        <v>341</v>
      </c>
      <c r="I55" s="194" t="s">
        <v>269</v>
      </c>
      <c r="J55" s="306">
        <v>3016200</v>
      </c>
      <c r="K55" s="218" t="s">
        <v>90</v>
      </c>
    </row>
    <row r="56" spans="2:11" ht="45" x14ac:dyDescent="0.35">
      <c r="B56" s="220"/>
      <c r="C56" s="220"/>
      <c r="D56" s="220"/>
      <c r="E56" s="220"/>
      <c r="F56" s="217" t="s">
        <v>344</v>
      </c>
      <c r="G56" s="217" t="s">
        <v>284</v>
      </c>
      <c r="H56" t="s">
        <v>2545</v>
      </c>
      <c r="I56" s="194" t="s">
        <v>269</v>
      </c>
      <c r="J56" s="306">
        <v>84680000</v>
      </c>
      <c r="K56" s="218" t="s">
        <v>90</v>
      </c>
    </row>
    <row r="57" spans="2:11" ht="45" x14ac:dyDescent="0.35">
      <c r="B57" s="216" t="str">
        <f>IFERROR(VLOOKUP(Government_revenues_table[[#This Row],[Classification SFP]],Table6_GFS_codes_classification[],COLUMNS($F:F)+3,FALSE),"Do not enter data")</f>
        <v>Impôts (11E)</v>
      </c>
      <c r="C57" s="216" t="str">
        <f>IFERROR(VLOOKUP(Government_revenues_table[[#This Row],[Classification SFP]],Table6_GFS_codes_classification[],COLUMNS($F:G)+3,FALSE),"Do not enter data")</f>
        <v>Impôts sur les biens et services (114E)</v>
      </c>
      <c r="D57" s="216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57" s="216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57" s="217" t="s">
        <v>344</v>
      </c>
      <c r="G57" s="217" t="s">
        <v>284</v>
      </c>
      <c r="H57" s="194" t="s">
        <v>2546</v>
      </c>
      <c r="I57" s="194" t="s">
        <v>269</v>
      </c>
      <c r="J57" s="329">
        <v>10547350</v>
      </c>
      <c r="K57" s="218" t="s">
        <v>90</v>
      </c>
    </row>
    <row r="58" spans="2:11" x14ac:dyDescent="0.35">
      <c r="B58" s="216" t="str">
        <f>IFERROR(VLOOKUP(Government_revenues_table[[#This Row],[Classification SFP]],Table6_GFS_codes_classification[],COLUMNS($F:F)+3,FALSE),"Do not enter data")</f>
        <v>Autre revenu (14E)</v>
      </c>
      <c r="C58" s="216" t="str">
        <f>IFERROR(VLOOKUP(Government_revenues_table[[#This Row],[Classification SFP]],Table6_GFS_codes_classification[],COLUMNS($F:G)+3,FALSE),"Do not enter data")</f>
        <v>Amendes, peines et forfaits (143E)</v>
      </c>
      <c r="D58" s="216" t="str">
        <f>IFERROR(VLOOKUP(Government_revenues_table[[#This Row],[Classification SFP]],Table6_GFS_codes_classification[],COLUMNS($F:H)+3,FALSE),"Do not enter data")</f>
        <v>Amendes, peines et forfaits(143E)</v>
      </c>
      <c r="E58" s="216" t="str">
        <f>IFERROR(VLOOKUP(Government_revenues_table[[#This Row],[Classification SFP]],Table6_GFS_codes_classification[],COLUMNS($F:I)+3,FALSE),"Do not enter data")</f>
        <v>Amendes, peines et forfaits (143E)</v>
      </c>
      <c r="F58" s="217" t="s">
        <v>770</v>
      </c>
      <c r="G58" s="217" t="s">
        <v>284</v>
      </c>
      <c r="H58" s="194" t="s">
        <v>2547</v>
      </c>
      <c r="I58" s="194" t="s">
        <v>269</v>
      </c>
      <c r="J58" s="329">
        <v>424471</v>
      </c>
      <c r="K58" s="218" t="s">
        <v>90</v>
      </c>
    </row>
    <row r="59" spans="2:11" ht="30" x14ac:dyDescent="0.35">
      <c r="B59" s="216" t="str">
        <f>IFERROR(VLOOKUP(Government_revenues_table[[#This Row],[Classification SFP]],Table6_GFS_codes_classification[],COLUMNS($F:F)+3,FALSE),"Do not enter data")</f>
        <v>Impôts (11E)</v>
      </c>
      <c r="C59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59" s="216" t="str">
        <f>IFERROR(VLOOKUP(Government_revenues_table[[#This Row],[Classification SFP]],Table6_GFS_codes_classification[],COLUMNS($F:H)+3,FALSE),"Do not enter data")</f>
        <v>Droits de douane et autres droits d’importation (1151E)</v>
      </c>
      <c r="E59" s="216" t="str">
        <f>IFERROR(VLOOKUP(Government_revenues_table[[#This Row],[Classification SFP]],Table6_GFS_codes_classification[],COLUMNS($F:I)+3,FALSE),"Do not enter data")</f>
        <v>Droits de douane et autres droits d’importation (1151E)</v>
      </c>
      <c r="F59" s="217" t="s">
        <v>550</v>
      </c>
      <c r="G59" s="217" t="s">
        <v>284</v>
      </c>
      <c r="H59" s="194" t="s">
        <v>2348</v>
      </c>
      <c r="I59" s="194" t="s">
        <v>267</v>
      </c>
      <c r="J59" s="329">
        <v>243110886</v>
      </c>
      <c r="K59" s="218" t="s">
        <v>90</v>
      </c>
    </row>
    <row r="60" spans="2:11" x14ac:dyDescent="0.35">
      <c r="B60" s="220"/>
      <c r="C60" s="220"/>
      <c r="D60" s="220"/>
      <c r="E60" s="220"/>
      <c r="F60" s="217" t="s">
        <v>329</v>
      </c>
      <c r="G60" s="217" t="s">
        <v>284</v>
      </c>
      <c r="H60" s="194" t="s">
        <v>2349</v>
      </c>
      <c r="I60" s="194" t="s">
        <v>267</v>
      </c>
      <c r="J60" s="329">
        <v>666057104</v>
      </c>
      <c r="K60" s="218" t="s">
        <v>90</v>
      </c>
    </row>
    <row r="61" spans="2:11" x14ac:dyDescent="0.35">
      <c r="B61" s="216" t="str">
        <f>IFERROR(VLOOKUP(Government_revenues_table[[#This Row],[Classification SFP]],Table6_GFS_codes_classification[],COLUMNS($F:F)+3,FALSE),"Do not enter data")</f>
        <v>Autre revenu (14E)</v>
      </c>
      <c r="C61" s="216" t="str">
        <f>IFERROR(VLOOKUP(Government_revenues_table[[#This Row],[Classification SFP]],Table6_GFS_codes_classification[],COLUMNS($F:G)+3,FALSE),"Do not enter data")</f>
        <v>Revenu dégagé de la propriété (141E)</v>
      </c>
      <c r="D61" s="216" t="str">
        <f>IFERROR(VLOOKUP(Government_revenues_table[[#This Row],[Classification SFP]],Table6_GFS_codes_classification[],COLUMNS($F:H)+3,FALSE),"Do not enter data")</f>
        <v>Loyers (1415E)</v>
      </c>
      <c r="E61" s="216" t="str">
        <f>IFERROR(VLOOKUP(Government_revenues_table[[#This Row],[Classification SFP]],Table6_GFS_codes_classification[],COLUMNS($F:I)+3,FALSE),"Do not enter data")</f>
        <v>Autres paiements de loyer (1415E5)</v>
      </c>
      <c r="F61" s="217" t="s">
        <v>340</v>
      </c>
      <c r="G61" s="217" t="s">
        <v>284</v>
      </c>
      <c r="H61" s="194" t="s">
        <v>2350</v>
      </c>
      <c r="I61" s="194" t="s">
        <v>2336</v>
      </c>
      <c r="J61" s="329">
        <v>262778761.44999999</v>
      </c>
      <c r="K61" s="218" t="s">
        <v>90</v>
      </c>
    </row>
    <row r="62" spans="2:11" x14ac:dyDescent="0.35">
      <c r="B62" s="220"/>
      <c r="C62" s="220"/>
      <c r="D62" s="220"/>
      <c r="E62" s="220"/>
      <c r="F62" s="217" t="s">
        <v>340</v>
      </c>
      <c r="G62" s="217" t="s">
        <v>284</v>
      </c>
      <c r="H62" s="194" t="s">
        <v>346</v>
      </c>
      <c r="I62" s="194" t="s">
        <v>2336</v>
      </c>
      <c r="J62" s="329">
        <v>353300000</v>
      </c>
      <c r="K62" s="218" t="s">
        <v>90</v>
      </c>
    </row>
    <row r="63" spans="2:11" x14ac:dyDescent="0.35">
      <c r="B63" s="220"/>
      <c r="C63" s="220"/>
      <c r="D63" s="220"/>
      <c r="E63" s="220"/>
      <c r="F63" s="217" t="s">
        <v>347</v>
      </c>
      <c r="G63" s="217" t="s">
        <v>284</v>
      </c>
      <c r="H63" s="194" t="s">
        <v>348</v>
      </c>
      <c r="I63" s="194" t="s">
        <v>2336</v>
      </c>
      <c r="J63" s="329">
        <v>269623750</v>
      </c>
      <c r="K63" s="218" t="s">
        <v>90</v>
      </c>
    </row>
    <row r="64" spans="2:11" x14ac:dyDescent="0.35">
      <c r="B64" s="216" t="str">
        <f>IFERROR(VLOOKUP(Government_revenues_table[[#This Row],[Classification SFP]],Table6_GFS_codes_classification[],COLUMNS($F:F)+3,FALSE),"Do not enter data")</f>
        <v>Autre revenu (14E)</v>
      </c>
      <c r="C64" s="216" t="str">
        <f>IFERROR(VLOOKUP(Government_revenues_table[[#This Row],[Classification SFP]],Table6_GFS_codes_classification[],COLUMNS($F:G)+3,FALSE),"Do not enter data")</f>
        <v>Revenu dégagé de la propriété (141E)</v>
      </c>
      <c r="D64" s="216" t="str">
        <f>IFERROR(VLOOKUP(Government_revenues_table[[#This Row],[Classification SFP]],Table6_GFS_codes_classification[],COLUMNS($F:H)+3,FALSE),"Do not enter data")</f>
        <v>Loyers (1415E)</v>
      </c>
      <c r="E64" s="216" t="str">
        <f>IFERROR(VLOOKUP(Government_revenues_table[[#This Row],[Classification SFP]],Table6_GFS_codes_classification[],COLUMNS($F:I)+3,FALSE),"Do not enter data")</f>
        <v>Autres paiements de loyer (1415E5)</v>
      </c>
      <c r="F64" s="217" t="s">
        <v>340</v>
      </c>
      <c r="G64" s="217" t="s">
        <v>284</v>
      </c>
      <c r="H64" s="194" t="s">
        <v>2551</v>
      </c>
      <c r="I64" s="194" t="s">
        <v>2336</v>
      </c>
      <c r="J64" s="329">
        <v>59260032.5</v>
      </c>
      <c r="K64" s="218" t="s">
        <v>90</v>
      </c>
    </row>
    <row r="65" spans="2:14" x14ac:dyDescent="0.35">
      <c r="B65" s="220"/>
      <c r="C65" s="220"/>
      <c r="D65" s="220"/>
      <c r="E65" s="220"/>
      <c r="F65" s="217" t="s">
        <v>347</v>
      </c>
      <c r="G65" s="194" t="s">
        <v>81</v>
      </c>
      <c r="H65" s="194" t="s">
        <v>348</v>
      </c>
      <c r="I65" s="194" t="s">
        <v>2336</v>
      </c>
      <c r="J65" s="329">
        <v>161574519</v>
      </c>
      <c r="K65" s="218" t="s">
        <v>90</v>
      </c>
    </row>
    <row r="66" spans="2:14" x14ac:dyDescent="0.35">
      <c r="B66" s="216"/>
      <c r="C66" s="216"/>
      <c r="D66" s="216"/>
      <c r="E66" s="216"/>
      <c r="F66" s="221"/>
      <c r="J66" s="299"/>
      <c r="K66" s="218"/>
    </row>
    <row r="67" spans="2:14" ht="15.6" thickBot="1" x14ac:dyDescent="0.4"/>
    <row r="68" spans="2:14" ht="16.8" thickBot="1" x14ac:dyDescent="0.4">
      <c r="I68" s="222" t="s">
        <v>350</v>
      </c>
      <c r="J68" s="327">
        <f>SUMIF(Government_revenues_table[Devise],"USD",Government_revenues_table[Valeur des revenus])+(IFERROR(SUMIF(Government_revenues_table[Devise],"&lt;&gt;USD",Government_revenues_table[Valeur des revenus])/'Partie 1 - Présentation'!$E$51,0))</f>
        <v>14051103.862834113</v>
      </c>
      <c r="K68" s="282"/>
    </row>
    <row r="69" spans="2:14" ht="21" customHeight="1" thickBot="1" x14ac:dyDescent="0.4"/>
    <row r="70" spans="2:14" ht="16.8" thickBot="1" x14ac:dyDescent="0.4">
      <c r="I70" s="222" t="str">
        <f>"Total en "&amp;'Partie 1 - Présentation'!$E$50</f>
        <v>Total en XAF</v>
      </c>
      <c r="J70" s="327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8491447393.0110884</v>
      </c>
      <c r="K70" s="282"/>
    </row>
    <row r="74" spans="2:14" ht="24" x14ac:dyDescent="0.35">
      <c r="F74" s="224" t="s">
        <v>351</v>
      </c>
      <c r="G74" s="214"/>
      <c r="H74" s="214"/>
      <c r="I74" s="214"/>
      <c r="J74" s="300"/>
      <c r="K74" s="214"/>
    </row>
    <row r="75" spans="2:14" x14ac:dyDescent="0.35">
      <c r="F75" s="225" t="s">
        <v>352</v>
      </c>
      <c r="G75" s="226"/>
      <c r="H75" s="226"/>
      <c r="I75" s="226"/>
      <c r="J75" s="301"/>
      <c r="K75" s="227"/>
    </row>
    <row r="76" spans="2:14" x14ac:dyDescent="0.35">
      <c r="F76" s="225"/>
      <c r="G76" s="226"/>
      <c r="H76" s="226"/>
      <c r="I76" s="226"/>
      <c r="J76" s="301"/>
      <c r="K76" s="227"/>
    </row>
    <row r="77" spans="2:14" x14ac:dyDescent="0.35">
      <c r="F77" s="225"/>
      <c r="G77" s="226"/>
      <c r="H77" s="226"/>
      <c r="I77" s="226"/>
      <c r="J77" s="301"/>
      <c r="K77" s="227"/>
      <c r="N77" s="283"/>
    </row>
    <row r="78" spans="2:14" x14ac:dyDescent="0.35">
      <c r="F78" s="225" t="s">
        <v>353</v>
      </c>
      <c r="G78" s="226" t="s">
        <v>354</v>
      </c>
      <c r="H78" s="226"/>
      <c r="I78" s="226"/>
      <c r="J78" s="301"/>
      <c r="K78" s="227"/>
      <c r="N78" s="283"/>
    </row>
    <row r="79" spans="2:14" x14ac:dyDescent="0.35">
      <c r="F79" s="225" t="s">
        <v>355</v>
      </c>
      <c r="G79" s="226" t="s">
        <v>356</v>
      </c>
      <c r="H79" s="226"/>
      <c r="I79" s="226"/>
      <c r="J79" s="301"/>
      <c r="K79" s="227"/>
    </row>
    <row r="80" spans="2:14" x14ac:dyDescent="0.35">
      <c r="F80" s="225"/>
      <c r="G80" s="228" t="s">
        <v>278</v>
      </c>
      <c r="H80" s="228" t="s">
        <v>319</v>
      </c>
      <c r="I80" s="228" t="s">
        <v>320</v>
      </c>
      <c r="J80" s="302" t="s">
        <v>321</v>
      </c>
      <c r="K80" s="229" t="s">
        <v>301</v>
      </c>
    </row>
    <row r="81" spans="2:14" x14ac:dyDescent="0.35">
      <c r="F81" s="225"/>
      <c r="G81" s="230" t="s">
        <v>2344</v>
      </c>
      <c r="H81" s="230" t="s">
        <v>2553</v>
      </c>
      <c r="I81" s="230" t="s">
        <v>2577</v>
      </c>
      <c r="J81" s="330">
        <v>347891118</v>
      </c>
      <c r="K81" s="227" t="s">
        <v>90</v>
      </c>
    </row>
    <row r="82" spans="2:14" x14ac:dyDescent="0.35">
      <c r="F82" s="225"/>
      <c r="G82" s="226" t="s">
        <v>357</v>
      </c>
      <c r="H82" s="226" t="s">
        <v>2552</v>
      </c>
      <c r="I82" s="226" t="s">
        <v>2578</v>
      </c>
      <c r="J82" s="331">
        <v>12320406</v>
      </c>
      <c r="K82" s="231" t="s">
        <v>90</v>
      </c>
    </row>
    <row r="83" spans="2:14" ht="15.6" thickBot="1" x14ac:dyDescent="0.4">
      <c r="F83" s="225"/>
      <c r="G83" s="232" t="s">
        <v>358</v>
      </c>
      <c r="H83" s="232"/>
      <c r="I83" s="232"/>
      <c r="J83" s="332">
        <f>SUM(J81:J82)</f>
        <v>360211524</v>
      </c>
      <c r="K83" s="231" t="s">
        <v>90</v>
      </c>
    </row>
    <row r="84" spans="2:14" ht="15.6" thickTop="1" x14ac:dyDescent="0.35">
      <c r="F84" s="225" t="s">
        <v>359</v>
      </c>
      <c r="G84" s="226" t="s">
        <v>360</v>
      </c>
      <c r="H84" s="226"/>
      <c r="I84" s="226"/>
      <c r="J84" s="301"/>
      <c r="K84" s="227"/>
    </row>
    <row r="85" spans="2:14" x14ac:dyDescent="0.35">
      <c r="F85" s="225" t="s">
        <v>361</v>
      </c>
      <c r="G85" s="226" t="s">
        <v>360</v>
      </c>
      <c r="H85" s="226"/>
      <c r="I85" s="226"/>
      <c r="J85" s="301"/>
      <c r="K85" s="227"/>
    </row>
    <row r="86" spans="2:14" x14ac:dyDescent="0.35">
      <c r="F86" s="225" t="s">
        <v>362</v>
      </c>
      <c r="G86" s="226" t="s">
        <v>360</v>
      </c>
      <c r="H86" s="226"/>
      <c r="I86" s="226"/>
      <c r="J86" s="301"/>
      <c r="K86" s="227"/>
    </row>
    <row r="87" spans="2:14" x14ac:dyDescent="0.35">
      <c r="F87" s="225"/>
      <c r="G87" s="226"/>
      <c r="H87" s="226"/>
      <c r="I87" s="226"/>
      <c r="J87" s="301"/>
      <c r="K87" s="227"/>
    </row>
    <row r="88" spans="2:14" x14ac:dyDescent="0.35">
      <c r="F88" s="225"/>
      <c r="G88" s="226"/>
      <c r="H88" s="226"/>
      <c r="I88" s="226"/>
      <c r="J88" s="301"/>
      <c r="K88" s="227"/>
    </row>
    <row r="89" spans="2:14" ht="18.75" customHeight="1" x14ac:dyDescent="0.35">
      <c r="F89" s="225"/>
      <c r="G89" s="226"/>
      <c r="H89" s="226"/>
      <c r="I89" s="226"/>
      <c r="J89" s="301"/>
      <c r="K89" s="227"/>
    </row>
    <row r="90" spans="2:14" ht="15.75" customHeight="1" x14ac:dyDescent="0.35">
      <c r="F90" s="225"/>
      <c r="G90" s="226"/>
      <c r="H90" s="226"/>
      <c r="I90" s="226"/>
      <c r="J90" s="301"/>
      <c r="K90" s="227"/>
    </row>
    <row r="91" spans="2:14" x14ac:dyDescent="0.35">
      <c r="F91" s="225"/>
      <c r="G91" s="226"/>
      <c r="H91" s="226"/>
      <c r="I91" s="226"/>
      <c r="J91" s="301"/>
      <c r="K91" s="227"/>
    </row>
    <row r="92" spans="2:14" x14ac:dyDescent="0.35">
      <c r="F92" s="225"/>
      <c r="G92" s="226"/>
      <c r="H92" s="226"/>
      <c r="I92" s="226"/>
      <c r="J92" s="301"/>
      <c r="K92" s="227"/>
    </row>
    <row r="93" spans="2:14" ht="16.2" x14ac:dyDescent="0.35">
      <c r="F93" s="41"/>
      <c r="G93" s="41"/>
      <c r="H93" s="41"/>
      <c r="I93" s="41"/>
      <c r="J93" s="303"/>
      <c r="K93" s="41"/>
    </row>
    <row r="94" spans="2:14" ht="15.75" customHeight="1" x14ac:dyDescent="0.35"/>
    <row r="96" spans="2:14" s="12" customFormat="1" ht="17.25" hidden="1" customHeight="1" thickBot="1" x14ac:dyDescent="0.4">
      <c r="B96" s="370" t="s">
        <v>33</v>
      </c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  <c r="N96" s="370"/>
    </row>
    <row r="97" spans="2:14" s="12" customFormat="1" ht="24" hidden="1" customHeight="1" thickBot="1" x14ac:dyDescent="0.4">
      <c r="B97" s="372" t="s">
        <v>34</v>
      </c>
      <c r="C97" s="372"/>
      <c r="D97" s="372"/>
      <c r="E97" s="372"/>
      <c r="F97" s="372"/>
      <c r="G97" s="372"/>
      <c r="H97" s="372"/>
      <c r="I97" s="372"/>
      <c r="J97" s="372"/>
      <c r="K97" s="372"/>
      <c r="L97" s="372"/>
      <c r="M97" s="372"/>
      <c r="N97" s="372"/>
    </row>
    <row r="98" spans="2:14" s="12" customFormat="1" ht="19.5" hidden="1" customHeight="1" thickBot="1" x14ac:dyDescent="0.4">
      <c r="B98" s="391" t="s">
        <v>35</v>
      </c>
      <c r="C98" s="391"/>
      <c r="D98" s="391"/>
      <c r="E98" s="391"/>
      <c r="F98" s="391"/>
      <c r="G98" s="391"/>
      <c r="H98" s="391"/>
      <c r="I98" s="391"/>
      <c r="J98" s="391"/>
      <c r="K98" s="391"/>
      <c r="L98" s="391"/>
      <c r="M98" s="391"/>
      <c r="N98" s="391"/>
    </row>
    <row r="99" spans="2:14" s="12" customFormat="1" ht="18.75" hidden="1" customHeight="1" x14ac:dyDescent="0.35">
      <c r="B99" s="392" t="s">
        <v>36</v>
      </c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</row>
    <row r="100" spans="2:14" s="56" customFormat="1" ht="16.8" thickBot="1" x14ac:dyDescent="0.35">
      <c r="B100" s="54"/>
      <c r="C100" s="54"/>
      <c r="D100" s="54"/>
      <c r="E100" s="54"/>
      <c r="F100" s="54"/>
      <c r="G100" s="54"/>
      <c r="J100" s="304"/>
    </row>
    <row r="101" spans="2:14" ht="18.600000000000001" x14ac:dyDescent="0.35">
      <c r="F101" s="192" t="s">
        <v>108</v>
      </c>
      <c r="G101" s="12"/>
      <c r="H101" s="193"/>
      <c r="I101" s="12"/>
      <c r="J101" s="305"/>
      <c r="K101" s="193"/>
    </row>
    <row r="102" spans="2:14" ht="16.2" x14ac:dyDescent="0.35">
      <c r="F102" s="351" t="s">
        <v>38</v>
      </c>
      <c r="G102" s="351"/>
      <c r="H102" s="351"/>
      <c r="I102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I66:K66 F66:G66" name="Government revenues"/>
    <protectedRange algorithmName="SHA-512" hashValue="19r0bVvPR7yZA0UiYij7Tv1CBk3noIABvFePbLhCJ4nk3L6A+Fy+RdPPS3STf+a52x4pG2PQK4FAkXK9epnlIA==" saltValue="gQC4yrLvnbJqxYZ0KSEoZA==" spinCount="100000" sqref="F22:G65 I22:K65" name="Government revenues_1"/>
  </protectedRanges>
  <mergeCells count="22">
    <mergeCell ref="F102:H102"/>
    <mergeCell ref="B96:N96"/>
    <mergeCell ref="B97:N97"/>
    <mergeCell ref="B98:N98"/>
    <mergeCell ref="B99:N99"/>
    <mergeCell ref="F9:J9"/>
    <mergeCell ref="M9:N9"/>
    <mergeCell ref="F10:J10"/>
    <mergeCell ref="F11:J11"/>
    <mergeCell ref="F12:J12"/>
    <mergeCell ref="F15:J15"/>
    <mergeCell ref="M22:N27"/>
    <mergeCell ref="F20:J20"/>
    <mergeCell ref="M10:N14"/>
    <mergeCell ref="P32:U32"/>
    <mergeCell ref="M19:N19"/>
    <mergeCell ref="M28:N28"/>
    <mergeCell ref="M29:N29"/>
    <mergeCell ref="M21:N21"/>
    <mergeCell ref="F16:N16"/>
    <mergeCell ref="F13:J13"/>
    <mergeCell ref="F14:J14"/>
  </mergeCells>
  <dataValidations count="12">
    <dataValidation type="whole" allowBlank="1" showInputMessage="1" showErrorMessage="1" errorTitle="Veuillez ne pas modifier" error="Veuillez ne pas modifier ces cellules" sqref="F101:H101 I101:N102 F93:N95">
      <formula1>10000</formula1>
      <formula2>50000</formula2>
    </dataValidation>
    <dataValidation type="textLength" allowBlank="1" showInputMessage="1" showErrorMessage="1" errorTitle="Veuillez ne pas modifier" error="Veuillez ne pas modifier ces cellules" sqref="F74:K75 G21:H21 G18:K18 J20:J21">
      <formula1>10000</formula1>
      <formula2>50000</formula2>
    </dataValidation>
    <dataValidation type="list" showDropDown="1" showInputMessage="1" showErrorMessage="1" errorTitle="Veuillez ne pas modifier" error="Veuillez ne pas modifier ces cellules" sqref="M30:N30">
      <formula1>"#ERROR!"</formula1>
    </dataValidation>
    <dataValidation allowBlank="1" showInputMessage="1" showErrorMessage="1" errorTitle="Veuillez ne pas modifier" error="Veuillez ne pas modifier ces cellules" sqref="I21 F102:H102"/>
    <dataValidation type="whole" errorStyle="warning" allowBlank="1" showInputMessage="1" showErrorMessage="1" errorTitle="Veuillez ne pas remplir" error="Ces cellules seront complétées automatiquement" sqref="J68 J70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9 B96:B99 F20:K20">
      <formula1>444</formula1>
      <formula2>445</formula2>
    </dataValidation>
    <dataValidation type="decimal" allowBlank="1" showInputMessage="1" showErrorMessage="1" errorTitle="Veuillez ne pas modifier" error="Veuillez ne pas modifier ces cellules" sqref="B100:G100">
      <formula1>10000</formula1>
      <formula2>500000</formula2>
    </dataValidation>
    <dataValidation type="whole" allowBlank="1" showInputMessage="1" showErrorMessage="1" errorTitle="Veuillez ne pas modifier" error="Veuillez ne pas modifier ces cellules" sqref="K21">
      <formula1>4</formula1>
      <formula2>5</formula2>
    </dataValidation>
    <dataValidation type="whole" allowBlank="1" showInputMessage="1" showErrorMessage="1" sqref="M18:N21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66">
      <formula1>0</formula1>
    </dataValidation>
    <dataValidation type="list" allowBlank="1" showInputMessage="1" showErrorMessage="1" sqref="F22:F66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66"/>
  </dataValidations>
  <hyperlinks>
    <hyperlink ref="M19" r:id="rId1" location="r5-1" display="EITI Requirement 5.1"/>
    <hyperlink ref="F16:N16" r:id="rId2" display="If you have any questions, please contact data@eiti.org"/>
    <hyperlink ref="F20" r:id="rId3" location="r4-1" display="EITI Requirement 4.1"/>
    <hyperlink ref="F20:J20" r:id="rId4" location="r4-1" display=" Exigence ITIE 4.1.d.: Divulgation exhaustive de la part du gouvernement "/>
    <hyperlink ref="B98:G98" r:id="rId5" display="Pour la version la plus récente des modèles de données résumées, consultez https://eiti.org/fr/document/modele-donnees-resumees-itie"/>
    <hyperlink ref="B97:G97" r:id="rId6" display="Vous voulez en savoir plus sur votre pays ? Vérifiez si votre pays met en œuvre la Norme ITIE en visitant https://eiti.org/countries"/>
    <hyperlink ref="B99:G99" r:id="rId7" display="Give us your feedback or report a conflict in the data! Write to us at  data@eiti.org"/>
    <hyperlink ref="M29:N29" r:id="rId8" display="or, https://www.imf.org/external/np/sta/gfsm/"/>
    <hyperlink ref="M28:N28" r:id="rId9" display="Pour plus d’orientations, visitez la page https://eiti.org/fr/document/modele-donnees-resumees-itie"/>
    <hyperlink ref="M19:N19" r:id="rId10" location="r5-1" display="Exigence ITIE 5.1.b: Classification des revenus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Listes!$I$11:$I$168</xm:f>
          </x14:formula1>
          <xm:sqref>K81:K83</xm:sqref>
        </x14:dataValidation>
        <x14:dataValidation type="list" allowBlank="1" showInputMessage="1" showErrorMessage="1" promptTitle="Veuillez sélectionner le secteur" prompt="Veuillez sélectionner le secteur parmi la liste">
          <x14:formula1>
            <xm:f>Listes!$AA$3:$AA$9</xm:f>
          </x14:formula1>
          <xm:sqref>G66</xm:sqref>
        </x14:dataValidation>
        <x14:dataValidation type="list" operator="greaterThanOrEqual" allowBlank="1" showInputMessage="1" showErrorMessage="1" errorTitle="Nombre" error="Veuillez saisir uniquement des chiffres dans cette cellule. ">
          <x14:formula1>
            <xm:f>Listes!$I$11:$I$168</xm:f>
          </x14:formula1>
          <xm:sqref>K66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>
          <x14:formula1>
            <xm:f>'Partie 3 - Entités déclarantes'!$B$21:$B$23</xm:f>
          </x14:formula1>
          <xm:sqref>I66</xm:sqref>
        </x14:dataValidation>
        <x14:dataValidation type="list" allowBlank="1" showInputMessage="1" showErrorMessage="1">
          <x14:formula1>
            <xm:f>[1]Lists!#REF!</xm:f>
          </x14:formula1>
          <xm:sqref>B22:E66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O631"/>
  <sheetViews>
    <sheetView showGridLines="0" topLeftCell="A14" zoomScale="85" zoomScaleNormal="85" workbookViewId="0">
      <selection activeCell="A14" sqref="A14"/>
    </sheetView>
  </sheetViews>
  <sheetFormatPr baseColWidth="10" defaultColWidth="9.109375" defaultRowHeight="15" x14ac:dyDescent="0.35"/>
  <cols>
    <col min="1" max="1" width="3.88671875" style="194" customWidth="1"/>
    <col min="2" max="2" width="4.5546875" style="194" hidden="1" customWidth="1"/>
    <col min="3" max="3" width="54.33203125" style="194" customWidth="1"/>
    <col min="4" max="4" width="18.33203125" style="194" customWidth="1"/>
    <col min="5" max="5" width="49" style="194" bestFit="1" customWidth="1"/>
    <col min="6" max="6" width="17.33203125" style="194" customWidth="1"/>
    <col min="7" max="7" width="23.5546875" style="194" customWidth="1"/>
    <col min="8" max="8" width="20.5546875" style="194" bestFit="1" customWidth="1"/>
    <col min="9" max="9" width="11.6640625" style="194" customWidth="1"/>
    <col min="10" max="10" width="25.6640625" style="194" bestFit="1" customWidth="1"/>
    <col min="11" max="11" width="39.109375" style="194" bestFit="1" customWidth="1"/>
    <col min="12" max="12" width="20" style="194" customWidth="1"/>
    <col min="13" max="13" width="9.109375" style="194"/>
    <col min="14" max="14" width="15.109375" style="194" customWidth="1"/>
    <col min="15" max="16" width="9.109375" style="194"/>
    <col min="17" max="33" width="15.88671875" style="194" customWidth="1"/>
    <col min="34" max="16384" width="9.109375" style="194"/>
  </cols>
  <sheetData>
    <row r="2" spans="2:14" ht="36.75" customHeight="1" x14ac:dyDescent="0.35">
      <c r="C2" s="15" t="s">
        <v>363</v>
      </c>
      <c r="D2" s="233"/>
      <c r="E2" s="233"/>
      <c r="F2" s="234"/>
      <c r="G2" s="233"/>
      <c r="H2" s="233"/>
      <c r="I2" s="233"/>
      <c r="J2" s="233"/>
      <c r="K2" s="233"/>
      <c r="L2" s="233"/>
    </row>
    <row r="3" spans="2:14" ht="21" customHeight="1" x14ac:dyDescent="0.35">
      <c r="C3" s="389" t="s">
        <v>46</v>
      </c>
      <c r="D3" s="389"/>
      <c r="E3" s="389"/>
      <c r="F3" s="389"/>
      <c r="G3" s="205"/>
      <c r="H3" s="205"/>
      <c r="I3" s="235"/>
      <c r="J3" s="205"/>
      <c r="K3" s="205"/>
      <c r="L3" s="205"/>
    </row>
    <row r="4" spans="2:14" ht="15.6" customHeight="1" x14ac:dyDescent="0.35">
      <c r="C4" s="393" t="s">
        <v>364</v>
      </c>
      <c r="D4" s="393"/>
      <c r="E4" s="393"/>
      <c r="F4" s="393"/>
      <c r="G4" s="393"/>
      <c r="H4" s="236"/>
      <c r="I4" s="397"/>
      <c r="J4" s="397"/>
      <c r="K4" s="397"/>
      <c r="L4" s="233"/>
    </row>
    <row r="5" spans="2:14" ht="15.6" customHeight="1" x14ac:dyDescent="0.35">
      <c r="C5" s="393" t="s">
        <v>365</v>
      </c>
      <c r="D5" s="393"/>
      <c r="E5" s="393"/>
      <c r="F5" s="393"/>
      <c r="G5" s="393"/>
      <c r="H5" s="236"/>
      <c r="I5" s="397"/>
      <c r="J5" s="397"/>
      <c r="K5" s="397"/>
      <c r="L5" s="233"/>
    </row>
    <row r="6" spans="2:14" ht="15.6" customHeight="1" x14ac:dyDescent="0.35">
      <c r="C6" s="393" t="s">
        <v>366</v>
      </c>
      <c r="D6" s="393"/>
      <c r="E6" s="393"/>
      <c r="F6" s="393"/>
      <c r="G6" s="393"/>
      <c r="H6" s="236"/>
      <c r="I6" s="397"/>
      <c r="J6" s="397"/>
      <c r="K6" s="397"/>
      <c r="L6" s="233"/>
    </row>
    <row r="7" spans="2:14" ht="15.6" customHeight="1" x14ac:dyDescent="0.35">
      <c r="C7" s="393" t="s">
        <v>367</v>
      </c>
      <c r="D7" s="393"/>
      <c r="E7" s="393"/>
      <c r="F7" s="393"/>
      <c r="G7" s="393"/>
      <c r="H7" s="236"/>
      <c r="I7" s="397"/>
      <c r="J7" s="397"/>
      <c r="K7" s="397"/>
      <c r="L7" s="233"/>
    </row>
    <row r="8" spans="2:14" ht="30" customHeight="1" x14ac:dyDescent="0.35">
      <c r="C8" s="393" t="s">
        <v>368</v>
      </c>
      <c r="D8" s="393"/>
      <c r="E8" s="393"/>
      <c r="F8" s="393"/>
      <c r="G8" s="393"/>
      <c r="H8" s="236"/>
      <c r="I8" s="397"/>
      <c r="J8" s="397"/>
      <c r="K8" s="397"/>
      <c r="L8" s="233"/>
    </row>
    <row r="9" spans="2:14" ht="16.2" x14ac:dyDescent="0.35">
      <c r="C9" s="369" t="s">
        <v>259</v>
      </c>
      <c r="D9" s="369"/>
      <c r="E9" s="369"/>
      <c r="F9" s="369"/>
      <c r="G9" s="369"/>
      <c r="H9" s="369"/>
      <c r="I9" s="369"/>
      <c r="J9" s="369"/>
      <c r="K9" s="369"/>
      <c r="L9" s="233"/>
    </row>
    <row r="11" spans="2:14" ht="24" x14ac:dyDescent="0.35">
      <c r="C11" s="394" t="s">
        <v>369</v>
      </c>
      <c r="D11" s="394"/>
      <c r="E11" s="394"/>
      <c r="F11" s="394"/>
      <c r="G11" s="394"/>
      <c r="H11" s="394"/>
      <c r="I11" s="394"/>
      <c r="J11" s="394"/>
      <c r="K11" s="394"/>
    </row>
    <row r="12" spans="2:14" ht="14.25" customHeight="1" x14ac:dyDescent="0.35"/>
    <row r="13" spans="2:14" ht="15.6" thickBot="1" x14ac:dyDescent="0.4">
      <c r="C13" s="395" t="s">
        <v>370</v>
      </c>
      <c r="D13" s="395"/>
      <c r="E13" s="395"/>
      <c r="F13" s="395"/>
      <c r="G13" s="395"/>
      <c r="H13" s="395"/>
      <c r="I13" s="395"/>
      <c r="J13" s="395"/>
      <c r="K13" s="396"/>
      <c r="L13" s="274"/>
      <c r="M13" s="274"/>
      <c r="N13" s="274"/>
    </row>
    <row r="14" spans="2:14" ht="16.2" thickTop="1" thickBot="1" x14ac:dyDescent="0.4">
      <c r="B14" s="316" t="s">
        <v>278</v>
      </c>
      <c r="C14" s="317" t="s">
        <v>371</v>
      </c>
      <c r="D14" s="317" t="s">
        <v>320</v>
      </c>
      <c r="E14" s="317" t="s">
        <v>372</v>
      </c>
      <c r="F14" s="317" t="s">
        <v>373</v>
      </c>
      <c r="G14" s="317" t="s">
        <v>374</v>
      </c>
      <c r="H14" s="317" t="s">
        <v>375</v>
      </c>
      <c r="I14" s="317" t="s">
        <v>376</v>
      </c>
      <c r="J14" s="317" t="s">
        <v>377</v>
      </c>
      <c r="K14" s="317" t="s">
        <v>378</v>
      </c>
      <c r="L14" s="317" t="s">
        <v>379</v>
      </c>
      <c r="M14" s="317" t="s">
        <v>380</v>
      </c>
      <c r="N14" s="317" t="s">
        <v>381</v>
      </c>
    </row>
    <row r="15" spans="2:14" ht="15.6" thickBot="1" x14ac:dyDescent="0.4">
      <c r="C15" s="320" t="s">
        <v>2520</v>
      </c>
      <c r="D15" s="320" t="s">
        <v>269</v>
      </c>
      <c r="E15" s="320" t="s">
        <v>332</v>
      </c>
      <c r="F15" s="320" t="s">
        <v>64</v>
      </c>
      <c r="G15" s="320" t="s">
        <v>64</v>
      </c>
      <c r="H15" s="319" t="s">
        <v>2565</v>
      </c>
      <c r="I15" s="320" t="s">
        <v>90</v>
      </c>
      <c r="J15" s="321">
        <v>555983550</v>
      </c>
      <c r="K15" s="319" t="s">
        <v>70</v>
      </c>
      <c r="L15" s="320"/>
      <c r="M15" s="320"/>
      <c r="N15" s="320"/>
    </row>
    <row r="16" spans="2:14" ht="15.6" thickBot="1" x14ac:dyDescent="0.4">
      <c r="B16" s="318"/>
      <c r="C16" s="322" t="s">
        <v>2516</v>
      </c>
      <c r="D16" s="322" t="s">
        <v>2554</v>
      </c>
      <c r="E16" s="322" t="s">
        <v>2553</v>
      </c>
      <c r="F16" s="322" t="s">
        <v>64</v>
      </c>
      <c r="G16" s="322" t="s">
        <v>64</v>
      </c>
      <c r="H16" s="319" t="s">
        <v>2561</v>
      </c>
      <c r="I16" s="322" t="s">
        <v>90</v>
      </c>
      <c r="J16" s="323">
        <v>347891118</v>
      </c>
      <c r="K16" s="319" t="s">
        <v>70</v>
      </c>
      <c r="L16" s="322"/>
      <c r="M16" s="322"/>
      <c r="N16" s="322"/>
    </row>
    <row r="17" spans="2:14" ht="26.25" customHeight="1" thickBot="1" x14ac:dyDescent="0.4">
      <c r="C17" s="320" t="s">
        <v>2512</v>
      </c>
      <c r="D17" s="320" t="s">
        <v>267</v>
      </c>
      <c r="E17" s="320" t="s">
        <v>2349</v>
      </c>
      <c r="F17" s="320" t="s">
        <v>64</v>
      </c>
      <c r="G17" s="320" t="s">
        <v>64</v>
      </c>
      <c r="H17" s="319" t="s">
        <v>2558</v>
      </c>
      <c r="I17" s="320" t="s">
        <v>90</v>
      </c>
      <c r="J17" s="321">
        <v>232404595</v>
      </c>
      <c r="K17" s="319" t="s">
        <v>70</v>
      </c>
      <c r="L17" s="320"/>
      <c r="M17" s="320"/>
      <c r="N17" s="320"/>
    </row>
    <row r="18" spans="2:14" ht="26.25" customHeight="1" thickBot="1" x14ac:dyDescent="0.4">
      <c r="B18" s="318"/>
      <c r="C18" s="322" t="s">
        <v>2512</v>
      </c>
      <c r="D18" s="322" t="s">
        <v>269</v>
      </c>
      <c r="E18" s="322" t="s">
        <v>332</v>
      </c>
      <c r="F18" s="322" t="s">
        <v>64</v>
      </c>
      <c r="G18" s="322" t="s">
        <v>64</v>
      </c>
      <c r="H18" s="319" t="s">
        <v>2558</v>
      </c>
      <c r="I18" s="322" t="s">
        <v>90</v>
      </c>
      <c r="J18" s="323">
        <v>227781990</v>
      </c>
      <c r="K18" s="319" t="s">
        <v>70</v>
      </c>
      <c r="L18" s="322"/>
      <c r="M18" s="322"/>
      <c r="N18" s="322"/>
    </row>
    <row r="19" spans="2:14" ht="26.25" customHeight="1" thickBot="1" x14ac:dyDescent="0.4">
      <c r="B19" s="318"/>
      <c r="C19" s="322" t="s">
        <v>2513</v>
      </c>
      <c r="D19" s="322" t="s">
        <v>269</v>
      </c>
      <c r="E19" s="322" t="s">
        <v>338</v>
      </c>
      <c r="F19" s="322" t="s">
        <v>64</v>
      </c>
      <c r="G19" s="322" t="s">
        <v>64</v>
      </c>
      <c r="H19" s="319" t="s">
        <v>2559</v>
      </c>
      <c r="I19" s="322" t="s">
        <v>90</v>
      </c>
      <c r="J19" s="323">
        <v>208358538</v>
      </c>
      <c r="K19" s="319" t="s">
        <v>70</v>
      </c>
      <c r="L19" s="322"/>
      <c r="M19" s="322"/>
      <c r="N19" s="322"/>
    </row>
    <row r="20" spans="2:14" ht="15.6" thickBot="1" x14ac:dyDescent="0.4">
      <c r="C20" s="320" t="s">
        <v>2376</v>
      </c>
      <c r="D20" s="320" t="s">
        <v>267</v>
      </c>
      <c r="E20" s="320" t="s">
        <v>2349</v>
      </c>
      <c r="F20" s="320" t="s">
        <v>70</v>
      </c>
      <c r="G20" s="320" t="s">
        <v>70</v>
      </c>
      <c r="H20" s="319"/>
      <c r="I20" s="320" t="s">
        <v>90</v>
      </c>
      <c r="J20" s="321">
        <v>205604139</v>
      </c>
      <c r="K20" s="319" t="s">
        <v>70</v>
      </c>
      <c r="L20" s="320"/>
      <c r="M20" s="320"/>
      <c r="N20" s="320"/>
    </row>
    <row r="21" spans="2:14" ht="15.6" thickBot="1" x14ac:dyDescent="0.4">
      <c r="C21" s="320" t="s">
        <v>2512</v>
      </c>
      <c r="D21" s="320" t="s">
        <v>269</v>
      </c>
      <c r="E21" s="320" t="s">
        <v>338</v>
      </c>
      <c r="F21" s="320" t="s">
        <v>64</v>
      </c>
      <c r="G21" s="320" t="s">
        <v>64</v>
      </c>
      <c r="H21" s="319" t="s">
        <v>2558</v>
      </c>
      <c r="I21" s="320" t="s">
        <v>90</v>
      </c>
      <c r="J21" s="321">
        <v>195421971</v>
      </c>
      <c r="K21" s="319" t="s">
        <v>70</v>
      </c>
      <c r="L21" s="320"/>
      <c r="M21" s="320"/>
      <c r="N21" s="320"/>
    </row>
    <row r="22" spans="2:14" ht="15.6" thickBot="1" x14ac:dyDescent="0.4">
      <c r="C22" s="320" t="s">
        <v>2512</v>
      </c>
      <c r="D22" s="320" t="s">
        <v>2554</v>
      </c>
      <c r="E22" s="320" t="s">
        <v>2356</v>
      </c>
      <c r="F22" s="320" t="s">
        <v>64</v>
      </c>
      <c r="G22" s="320" t="s">
        <v>64</v>
      </c>
      <c r="H22" s="319" t="s">
        <v>2558</v>
      </c>
      <c r="I22" s="320" t="s">
        <v>90</v>
      </c>
      <c r="J22" s="321">
        <v>183255319</v>
      </c>
      <c r="K22" s="319" t="s">
        <v>70</v>
      </c>
      <c r="L22" s="320"/>
      <c r="M22" s="320"/>
      <c r="N22" s="320"/>
    </row>
    <row r="23" spans="2:14" ht="15.6" thickBot="1" x14ac:dyDescent="0.4">
      <c r="B23" s="318"/>
      <c r="C23" s="322" t="s">
        <v>2513</v>
      </c>
      <c r="D23" s="322" t="s">
        <v>2554</v>
      </c>
      <c r="E23" s="322" t="s">
        <v>2356</v>
      </c>
      <c r="F23" s="322" t="s">
        <v>64</v>
      </c>
      <c r="G23" s="322" t="s">
        <v>64</v>
      </c>
      <c r="H23" s="319" t="s">
        <v>2559</v>
      </c>
      <c r="I23" s="322" t="s">
        <v>90</v>
      </c>
      <c r="J23" s="323">
        <v>180179429</v>
      </c>
      <c r="K23" s="319" t="s">
        <v>70</v>
      </c>
      <c r="L23" s="322"/>
      <c r="M23" s="322"/>
      <c r="N23" s="322"/>
    </row>
    <row r="24" spans="2:14" ht="15.6" thickBot="1" x14ac:dyDescent="0.4">
      <c r="B24" s="318"/>
      <c r="C24" s="322" t="s">
        <v>2341</v>
      </c>
      <c r="D24" s="322" t="s">
        <v>2554</v>
      </c>
      <c r="E24" s="322" t="s">
        <v>2356</v>
      </c>
      <c r="F24" s="322" t="s">
        <v>64</v>
      </c>
      <c r="G24" s="322" t="s">
        <v>64</v>
      </c>
      <c r="H24" s="319" t="s">
        <v>2572</v>
      </c>
      <c r="I24" s="322" t="s">
        <v>90</v>
      </c>
      <c r="J24" s="323">
        <v>143763648</v>
      </c>
      <c r="K24" s="319" t="s">
        <v>70</v>
      </c>
      <c r="L24" s="322"/>
      <c r="M24" s="322"/>
      <c r="N24" s="322"/>
    </row>
    <row r="25" spans="2:14" ht="15.6" thickBot="1" x14ac:dyDescent="0.4">
      <c r="C25" s="320" t="s">
        <v>2341</v>
      </c>
      <c r="D25" s="320" t="s">
        <v>269</v>
      </c>
      <c r="E25" s="320" t="s">
        <v>332</v>
      </c>
      <c r="F25" s="320" t="s">
        <v>64</v>
      </c>
      <c r="G25" s="320" t="s">
        <v>64</v>
      </c>
      <c r="H25" s="319" t="s">
        <v>2572</v>
      </c>
      <c r="I25" s="320" t="s">
        <v>90</v>
      </c>
      <c r="J25" s="321">
        <v>142777710</v>
      </c>
      <c r="K25" s="319" t="s">
        <v>70</v>
      </c>
      <c r="L25" s="320"/>
      <c r="M25" s="320"/>
      <c r="N25" s="320"/>
    </row>
    <row r="26" spans="2:14" ht="15.6" thickBot="1" x14ac:dyDescent="0.4">
      <c r="C26" s="320" t="s">
        <v>2513</v>
      </c>
      <c r="D26" s="320" t="s">
        <v>2554</v>
      </c>
      <c r="E26" s="320" t="s">
        <v>2359</v>
      </c>
      <c r="F26" s="320" t="s">
        <v>64</v>
      </c>
      <c r="G26" s="320" t="s">
        <v>64</v>
      </c>
      <c r="H26" s="319" t="s">
        <v>2559</v>
      </c>
      <c r="I26" s="320" t="s">
        <v>90</v>
      </c>
      <c r="J26" s="321">
        <v>142618763.35139999</v>
      </c>
      <c r="K26" s="319" t="s">
        <v>70</v>
      </c>
      <c r="L26" s="320"/>
      <c r="M26" s="320"/>
      <c r="N26" s="320"/>
    </row>
    <row r="27" spans="2:14" ht="15.6" thickBot="1" x14ac:dyDescent="0.4">
      <c r="B27" s="318"/>
      <c r="C27" s="322" t="s">
        <v>2512</v>
      </c>
      <c r="D27" s="322" t="s">
        <v>2554</v>
      </c>
      <c r="E27" s="322" t="s">
        <v>2359</v>
      </c>
      <c r="F27" s="322" t="s">
        <v>64</v>
      </c>
      <c r="G27" s="322" t="s">
        <v>64</v>
      </c>
      <c r="H27" s="319" t="s">
        <v>2558</v>
      </c>
      <c r="I27" s="322" t="s">
        <v>90</v>
      </c>
      <c r="J27" s="323">
        <v>138852980.77394101</v>
      </c>
      <c r="K27" s="319" t="s">
        <v>70</v>
      </c>
      <c r="L27" s="322"/>
      <c r="M27" s="322"/>
      <c r="N27" s="322"/>
    </row>
    <row r="28" spans="2:14" ht="15.6" thickBot="1" x14ac:dyDescent="0.4">
      <c r="B28" s="318"/>
      <c r="C28" s="322" t="s">
        <v>2520</v>
      </c>
      <c r="D28" s="322" t="s">
        <v>269</v>
      </c>
      <c r="E28" s="322" t="s">
        <v>338</v>
      </c>
      <c r="F28" s="322" t="s">
        <v>64</v>
      </c>
      <c r="G28" s="322" t="s">
        <v>64</v>
      </c>
      <c r="H28" s="319" t="s">
        <v>2565</v>
      </c>
      <c r="I28" s="322" t="s">
        <v>90</v>
      </c>
      <c r="J28" s="323">
        <v>135923666</v>
      </c>
      <c r="K28" s="319" t="s">
        <v>70</v>
      </c>
      <c r="L28" s="322"/>
      <c r="M28" s="322"/>
      <c r="N28" s="322"/>
    </row>
    <row r="29" spans="2:14" ht="15.6" thickBot="1" x14ac:dyDescent="0.4">
      <c r="B29" s="318"/>
      <c r="C29" s="322" t="s">
        <v>2512</v>
      </c>
      <c r="D29" s="322" t="s">
        <v>2554</v>
      </c>
      <c r="E29" s="322" t="s">
        <v>2357</v>
      </c>
      <c r="F29" s="322" t="s">
        <v>64</v>
      </c>
      <c r="G29" s="322" t="s">
        <v>64</v>
      </c>
      <c r="H29" s="319" t="s">
        <v>2558</v>
      </c>
      <c r="I29" s="322" t="s">
        <v>90</v>
      </c>
      <c r="J29" s="323">
        <v>122170213</v>
      </c>
      <c r="K29" s="319" t="s">
        <v>70</v>
      </c>
      <c r="L29" s="322"/>
      <c r="M29" s="322"/>
      <c r="N29" s="322"/>
    </row>
    <row r="30" spans="2:14" ht="15.6" thickBot="1" x14ac:dyDescent="0.4">
      <c r="C30" s="320" t="s">
        <v>2513</v>
      </c>
      <c r="D30" s="320" t="s">
        <v>2554</v>
      </c>
      <c r="E30" s="320" t="s">
        <v>2357</v>
      </c>
      <c r="F30" s="320" t="s">
        <v>64</v>
      </c>
      <c r="G30" s="320" t="s">
        <v>64</v>
      </c>
      <c r="H30" s="319" t="s">
        <v>2559</v>
      </c>
      <c r="I30" s="320" t="s">
        <v>90</v>
      </c>
      <c r="J30" s="321">
        <v>120119620</v>
      </c>
      <c r="K30" s="319" t="s">
        <v>70</v>
      </c>
      <c r="L30" s="320"/>
      <c r="M30" s="320"/>
      <c r="N30" s="320"/>
    </row>
    <row r="31" spans="2:14" ht="15.6" thickBot="1" x14ac:dyDescent="0.4">
      <c r="B31" s="318"/>
      <c r="C31" s="322" t="s">
        <v>2513</v>
      </c>
      <c r="D31" s="322" t="s">
        <v>267</v>
      </c>
      <c r="E31" s="322" t="s">
        <v>2349</v>
      </c>
      <c r="F31" s="322" t="s">
        <v>64</v>
      </c>
      <c r="G31" s="322" t="s">
        <v>64</v>
      </c>
      <c r="H31" s="319" t="s">
        <v>2559</v>
      </c>
      <c r="I31" s="322" t="s">
        <v>90</v>
      </c>
      <c r="J31" s="323">
        <v>119397421</v>
      </c>
      <c r="K31" s="319" t="s">
        <v>70</v>
      </c>
      <c r="L31" s="322"/>
      <c r="M31" s="322"/>
      <c r="N31" s="322"/>
    </row>
    <row r="32" spans="2:14" ht="15.6" thickBot="1" x14ac:dyDescent="0.4">
      <c r="B32" s="318"/>
      <c r="C32" s="322" t="s">
        <v>2342</v>
      </c>
      <c r="D32" s="322" t="s">
        <v>2555</v>
      </c>
      <c r="E32" s="322" t="s">
        <v>348</v>
      </c>
      <c r="F32" s="322" t="s">
        <v>64</v>
      </c>
      <c r="G32" s="322" t="s">
        <v>64</v>
      </c>
      <c r="H32" s="319" t="s">
        <v>2573</v>
      </c>
      <c r="I32" s="322" t="s">
        <v>90</v>
      </c>
      <c r="J32" s="323">
        <v>112095000</v>
      </c>
      <c r="K32" s="319" t="s">
        <v>70</v>
      </c>
      <c r="L32" s="322"/>
      <c r="M32" s="322"/>
      <c r="N32" s="322"/>
    </row>
    <row r="33" spans="2:14" ht="15.6" thickBot="1" x14ac:dyDescent="0.4">
      <c r="C33" s="320" t="s">
        <v>2512</v>
      </c>
      <c r="D33" s="320" t="s">
        <v>2554</v>
      </c>
      <c r="E33" s="320" t="s">
        <v>2358</v>
      </c>
      <c r="F33" s="320" t="s">
        <v>64</v>
      </c>
      <c r="G33" s="320" t="s">
        <v>64</v>
      </c>
      <c r="H33" s="319" t="s">
        <v>2558</v>
      </c>
      <c r="I33" s="320" t="s">
        <v>90</v>
      </c>
      <c r="J33" s="321">
        <v>108134577.05547751</v>
      </c>
      <c r="K33" s="319" t="s">
        <v>70</v>
      </c>
      <c r="L33" s="320"/>
      <c r="M33" s="320"/>
      <c r="N33" s="320"/>
    </row>
    <row r="34" spans="2:14" ht="15.6" thickBot="1" x14ac:dyDescent="0.4">
      <c r="C34" s="320" t="s">
        <v>2512</v>
      </c>
      <c r="D34" s="320" t="s">
        <v>269</v>
      </c>
      <c r="E34" s="320" t="s">
        <v>343</v>
      </c>
      <c r="F34" s="320" t="s">
        <v>64</v>
      </c>
      <c r="G34" s="320" t="s">
        <v>64</v>
      </c>
      <c r="H34" s="319" t="s">
        <v>2558</v>
      </c>
      <c r="I34" s="320" t="s">
        <v>90</v>
      </c>
      <c r="J34" s="321">
        <v>107751169</v>
      </c>
      <c r="K34" s="319" t="s">
        <v>70</v>
      </c>
      <c r="L34" s="320"/>
      <c r="M34" s="320"/>
      <c r="N34" s="320"/>
    </row>
    <row r="35" spans="2:14" ht="15.6" thickBot="1" x14ac:dyDescent="0.4">
      <c r="B35" s="318"/>
      <c r="C35" s="322" t="s">
        <v>2337</v>
      </c>
      <c r="D35" s="322" t="s">
        <v>267</v>
      </c>
      <c r="E35" s="322" t="s">
        <v>2349</v>
      </c>
      <c r="F35" s="322" t="s">
        <v>70</v>
      </c>
      <c r="G35" s="322" t="s">
        <v>70</v>
      </c>
      <c r="H35" s="319"/>
      <c r="I35" s="322" t="s">
        <v>90</v>
      </c>
      <c r="J35" s="323">
        <v>102575661</v>
      </c>
      <c r="K35" s="319" t="s">
        <v>70</v>
      </c>
      <c r="L35" s="322"/>
      <c r="M35" s="322"/>
      <c r="N35" s="322"/>
    </row>
    <row r="36" spans="2:14" ht="15.6" thickBot="1" x14ac:dyDescent="0.4">
      <c r="C36" s="320" t="s">
        <v>2341</v>
      </c>
      <c r="D36" s="320" t="s">
        <v>2554</v>
      </c>
      <c r="E36" s="320" t="s">
        <v>2357</v>
      </c>
      <c r="F36" s="320" t="s">
        <v>64</v>
      </c>
      <c r="G36" s="320" t="s">
        <v>64</v>
      </c>
      <c r="H36" s="319" t="s">
        <v>2572</v>
      </c>
      <c r="I36" s="320" t="s">
        <v>90</v>
      </c>
      <c r="J36" s="321">
        <v>95842433</v>
      </c>
      <c r="K36" s="319" t="s">
        <v>70</v>
      </c>
      <c r="L36" s="320"/>
      <c r="M36" s="320"/>
      <c r="N36" s="320"/>
    </row>
    <row r="37" spans="2:14" ht="15.6" thickBot="1" x14ac:dyDescent="0.4">
      <c r="C37" s="320" t="s">
        <v>2376</v>
      </c>
      <c r="D37" s="320" t="s">
        <v>2555</v>
      </c>
      <c r="E37" s="320" t="s">
        <v>2350</v>
      </c>
      <c r="F37" s="320" t="s">
        <v>64</v>
      </c>
      <c r="G37" s="320" t="s">
        <v>70</v>
      </c>
      <c r="H37" s="319"/>
      <c r="I37" s="320" t="s">
        <v>90</v>
      </c>
      <c r="J37" s="321">
        <v>95109785</v>
      </c>
      <c r="K37" s="319" t="s">
        <v>70</v>
      </c>
      <c r="L37" s="320"/>
      <c r="M37" s="320"/>
      <c r="N37" s="320"/>
    </row>
    <row r="38" spans="2:14" ht="15.6" thickBot="1" x14ac:dyDescent="0.4">
      <c r="C38" s="320" t="s">
        <v>2513</v>
      </c>
      <c r="D38" s="320" t="s">
        <v>269</v>
      </c>
      <c r="E38" s="320" t="s">
        <v>332</v>
      </c>
      <c r="F38" s="320" t="s">
        <v>64</v>
      </c>
      <c r="G38" s="320" t="s">
        <v>64</v>
      </c>
      <c r="H38" s="319" t="s">
        <v>2559</v>
      </c>
      <c r="I38" s="320" t="s">
        <v>90</v>
      </c>
      <c r="J38" s="321">
        <v>90869490</v>
      </c>
      <c r="K38" s="319" t="s">
        <v>70</v>
      </c>
      <c r="L38" s="320"/>
      <c r="M38" s="320"/>
      <c r="N38" s="320"/>
    </row>
    <row r="39" spans="2:14" ht="15.6" thickBot="1" x14ac:dyDescent="0.4">
      <c r="B39" s="318"/>
      <c r="C39" s="322" t="s">
        <v>2519</v>
      </c>
      <c r="D39" s="322" t="s">
        <v>269</v>
      </c>
      <c r="E39" s="322" t="s">
        <v>332</v>
      </c>
      <c r="F39" s="322" t="s">
        <v>64</v>
      </c>
      <c r="G39" s="322" t="s">
        <v>64</v>
      </c>
      <c r="H39" s="319" t="s">
        <v>2564</v>
      </c>
      <c r="I39" s="322" t="s">
        <v>90</v>
      </c>
      <c r="J39" s="323">
        <v>86141970</v>
      </c>
      <c r="K39" s="319" t="s">
        <v>70</v>
      </c>
      <c r="L39" s="322"/>
      <c r="M39" s="322"/>
      <c r="N39" s="322"/>
    </row>
    <row r="40" spans="2:14" ht="15.6" thickBot="1" x14ac:dyDescent="0.4">
      <c r="B40" s="318"/>
      <c r="C40" s="322" t="s">
        <v>2376</v>
      </c>
      <c r="D40" s="322" t="s">
        <v>267</v>
      </c>
      <c r="E40" s="322" t="s">
        <v>2348</v>
      </c>
      <c r="F40" s="322" t="s">
        <v>70</v>
      </c>
      <c r="G40" s="322" t="s">
        <v>70</v>
      </c>
      <c r="H40" s="319"/>
      <c r="I40" s="322" t="s">
        <v>90</v>
      </c>
      <c r="J40" s="323">
        <v>85547911</v>
      </c>
      <c r="K40" s="319" t="s">
        <v>70</v>
      </c>
      <c r="L40" s="322"/>
      <c r="M40" s="322"/>
      <c r="N40" s="322"/>
    </row>
    <row r="41" spans="2:14" ht="15.6" thickBot="1" x14ac:dyDescent="0.4">
      <c r="C41" s="320" t="s">
        <v>2337</v>
      </c>
      <c r="D41" s="320" t="s">
        <v>269</v>
      </c>
      <c r="E41" s="320" t="s">
        <v>331</v>
      </c>
      <c r="F41" s="320" t="s">
        <v>70</v>
      </c>
      <c r="G41" s="320" t="s">
        <v>70</v>
      </c>
      <c r="H41" s="319"/>
      <c r="I41" s="320" t="s">
        <v>90</v>
      </c>
      <c r="J41" s="321">
        <v>85479718</v>
      </c>
      <c r="K41" s="319" t="s">
        <v>70</v>
      </c>
      <c r="L41" s="320"/>
      <c r="M41" s="320"/>
      <c r="N41" s="320"/>
    </row>
    <row r="42" spans="2:14" ht="15.6" thickBot="1" x14ac:dyDescent="0.4">
      <c r="C42" s="320" t="s">
        <v>2518</v>
      </c>
      <c r="D42" s="320" t="s">
        <v>269</v>
      </c>
      <c r="E42" s="320" t="s">
        <v>332</v>
      </c>
      <c r="F42" s="320" t="s">
        <v>64</v>
      </c>
      <c r="G42" s="320" t="s">
        <v>64</v>
      </c>
      <c r="H42" s="319" t="s">
        <v>2563</v>
      </c>
      <c r="I42" s="320" t="s">
        <v>90</v>
      </c>
      <c r="J42" s="321">
        <v>84811410</v>
      </c>
      <c r="K42" s="319" t="s">
        <v>70</v>
      </c>
      <c r="L42" s="320"/>
      <c r="M42" s="320"/>
      <c r="N42" s="320"/>
    </row>
    <row r="43" spans="2:14" ht="15.6" thickBot="1" x14ac:dyDescent="0.4">
      <c r="C43" s="320" t="s">
        <v>2405</v>
      </c>
      <c r="D43" s="320" t="s">
        <v>269</v>
      </c>
      <c r="E43" s="320" t="s">
        <v>2545</v>
      </c>
      <c r="F43" s="320" t="s">
        <v>70</v>
      </c>
      <c r="G43" s="320" t="s">
        <v>70</v>
      </c>
      <c r="H43" s="319"/>
      <c r="I43" s="320" t="s">
        <v>90</v>
      </c>
      <c r="J43" s="321">
        <v>78200000</v>
      </c>
      <c r="K43" s="319" t="s">
        <v>70</v>
      </c>
      <c r="L43" s="320"/>
      <c r="M43" s="320"/>
      <c r="N43" s="320"/>
    </row>
    <row r="44" spans="2:14" ht="15.6" thickBot="1" x14ac:dyDescent="0.4">
      <c r="B44" s="318"/>
      <c r="C44" s="322" t="s">
        <v>2521</v>
      </c>
      <c r="D44" s="322" t="s">
        <v>269</v>
      </c>
      <c r="E44" s="322" t="s">
        <v>332</v>
      </c>
      <c r="F44" s="322" t="s">
        <v>64</v>
      </c>
      <c r="G44" s="322" t="s">
        <v>64</v>
      </c>
      <c r="H44" s="319" t="s">
        <v>2566</v>
      </c>
      <c r="I44" s="322" t="s">
        <v>90</v>
      </c>
      <c r="J44" s="323">
        <v>77571900</v>
      </c>
      <c r="K44" s="319" t="s">
        <v>70</v>
      </c>
      <c r="L44" s="322"/>
      <c r="M44" s="322"/>
      <c r="N44" s="322"/>
    </row>
    <row r="45" spans="2:14" ht="15.6" thickBot="1" x14ac:dyDescent="0.4">
      <c r="B45" s="318"/>
      <c r="C45" s="322" t="s">
        <v>2341</v>
      </c>
      <c r="D45" s="322" t="s">
        <v>269</v>
      </c>
      <c r="E45" s="322" t="s">
        <v>338</v>
      </c>
      <c r="F45" s="322" t="s">
        <v>64</v>
      </c>
      <c r="G45" s="322" t="s">
        <v>64</v>
      </c>
      <c r="H45" s="319" t="s">
        <v>2572</v>
      </c>
      <c r="I45" s="322" t="s">
        <v>90</v>
      </c>
      <c r="J45" s="323">
        <v>77559700</v>
      </c>
      <c r="K45" s="319" t="s">
        <v>70</v>
      </c>
      <c r="L45" s="322"/>
      <c r="M45" s="322"/>
      <c r="N45" s="322"/>
    </row>
    <row r="46" spans="2:14" ht="15.6" thickBot="1" x14ac:dyDescent="0.4">
      <c r="C46" s="320" t="s">
        <v>2513</v>
      </c>
      <c r="D46" s="320" t="s">
        <v>269</v>
      </c>
      <c r="E46" s="320" t="s">
        <v>342</v>
      </c>
      <c r="F46" s="320" t="s">
        <v>70</v>
      </c>
      <c r="G46" s="320" t="s">
        <v>70</v>
      </c>
      <c r="H46" s="319" t="s">
        <v>2559</v>
      </c>
      <c r="I46" s="320" t="s">
        <v>90</v>
      </c>
      <c r="J46" s="321">
        <v>77011579</v>
      </c>
      <c r="K46" s="319" t="s">
        <v>70</v>
      </c>
      <c r="L46" s="320"/>
      <c r="M46" s="320"/>
      <c r="N46" s="320"/>
    </row>
    <row r="47" spans="2:14" ht="15.6" thickBot="1" x14ac:dyDescent="0.4">
      <c r="B47" s="318"/>
      <c r="C47" s="322" t="s">
        <v>2516</v>
      </c>
      <c r="D47" s="322" t="s">
        <v>269</v>
      </c>
      <c r="E47" s="322" t="s">
        <v>338</v>
      </c>
      <c r="F47" s="322" t="s">
        <v>64</v>
      </c>
      <c r="G47" s="322" t="s">
        <v>64</v>
      </c>
      <c r="H47" s="319" t="s">
        <v>2561</v>
      </c>
      <c r="I47" s="322" t="s">
        <v>90</v>
      </c>
      <c r="J47" s="323">
        <v>76460386</v>
      </c>
      <c r="K47" s="319" t="s">
        <v>70</v>
      </c>
      <c r="L47" s="322"/>
      <c r="M47" s="322"/>
      <c r="N47" s="322"/>
    </row>
    <row r="48" spans="2:14" ht="15.6" thickBot="1" x14ac:dyDescent="0.4">
      <c r="B48" s="318"/>
      <c r="C48" s="322" t="s">
        <v>2515</v>
      </c>
      <c r="D48" s="322" t="s">
        <v>269</v>
      </c>
      <c r="E48" s="322" t="s">
        <v>332</v>
      </c>
      <c r="F48" s="322" t="s">
        <v>64</v>
      </c>
      <c r="G48" s="322" t="s">
        <v>64</v>
      </c>
      <c r="H48" s="319" t="s">
        <v>2560</v>
      </c>
      <c r="I48" s="322" t="s">
        <v>90</v>
      </c>
      <c r="J48" s="323">
        <v>72730980</v>
      </c>
      <c r="K48" s="319" t="s">
        <v>70</v>
      </c>
      <c r="L48" s="322"/>
      <c r="M48" s="322"/>
      <c r="N48" s="322"/>
    </row>
    <row r="49" spans="2:14" ht="15.6" thickBot="1" x14ac:dyDescent="0.4">
      <c r="B49" s="318"/>
      <c r="C49" s="322" t="s">
        <v>2516</v>
      </c>
      <c r="D49" s="322" t="s">
        <v>2554</v>
      </c>
      <c r="E49" s="322" t="s">
        <v>2356</v>
      </c>
      <c r="F49" s="322" t="s">
        <v>64</v>
      </c>
      <c r="G49" s="322" t="s">
        <v>64</v>
      </c>
      <c r="H49" s="319" t="s">
        <v>2561</v>
      </c>
      <c r="I49" s="322" t="s">
        <v>90</v>
      </c>
      <c r="J49" s="323">
        <v>72625942</v>
      </c>
      <c r="K49" s="319" t="s">
        <v>70</v>
      </c>
      <c r="L49" s="322"/>
      <c r="M49" s="322"/>
      <c r="N49" s="322"/>
    </row>
    <row r="50" spans="2:14" ht="15.6" thickBot="1" x14ac:dyDescent="0.4">
      <c r="C50" s="320" t="s">
        <v>2515</v>
      </c>
      <c r="D50" s="320" t="s">
        <v>2554</v>
      </c>
      <c r="E50" s="320" t="s">
        <v>2356</v>
      </c>
      <c r="F50" s="320" t="s">
        <v>64</v>
      </c>
      <c r="G50" s="320" t="s">
        <v>64</v>
      </c>
      <c r="H50" s="319" t="s">
        <v>2560</v>
      </c>
      <c r="I50" s="320" t="s">
        <v>90</v>
      </c>
      <c r="J50" s="321">
        <v>70447195</v>
      </c>
      <c r="K50" s="319" t="s">
        <v>70</v>
      </c>
      <c r="L50" s="320"/>
      <c r="M50" s="320"/>
      <c r="N50" s="320"/>
    </row>
    <row r="51" spans="2:14" ht="15.6" thickBot="1" x14ac:dyDescent="0.4">
      <c r="C51" s="320" t="s">
        <v>2516</v>
      </c>
      <c r="D51" s="320" t="s">
        <v>2554</v>
      </c>
      <c r="E51" s="320" t="s">
        <v>2359</v>
      </c>
      <c r="F51" s="320" t="s">
        <v>64</v>
      </c>
      <c r="G51" s="320" t="s">
        <v>64</v>
      </c>
      <c r="H51" s="319" t="s">
        <v>2561</v>
      </c>
      <c r="I51" s="320" t="s">
        <v>90</v>
      </c>
      <c r="J51" s="321">
        <v>70120228.69685401</v>
      </c>
      <c r="K51" s="319" t="s">
        <v>70</v>
      </c>
      <c r="L51" s="320"/>
      <c r="M51" s="320"/>
      <c r="N51" s="320"/>
    </row>
    <row r="52" spans="2:14" ht="15.6" thickBot="1" x14ac:dyDescent="0.4">
      <c r="B52" s="318"/>
      <c r="C52" s="322" t="s">
        <v>291</v>
      </c>
      <c r="D52" s="322" t="s">
        <v>267</v>
      </c>
      <c r="E52" s="322" t="s">
        <v>2349</v>
      </c>
      <c r="F52" s="322" t="s">
        <v>70</v>
      </c>
      <c r="G52" s="322" t="s">
        <v>70</v>
      </c>
      <c r="H52" s="319"/>
      <c r="I52" s="322" t="s">
        <v>90</v>
      </c>
      <c r="J52" s="323">
        <v>66289745</v>
      </c>
      <c r="K52" s="319" t="s">
        <v>70</v>
      </c>
      <c r="L52" s="322"/>
      <c r="M52" s="322"/>
      <c r="N52" s="322"/>
    </row>
    <row r="53" spans="2:14" ht="15.6" thickBot="1" x14ac:dyDescent="0.4">
      <c r="C53" s="320" t="s">
        <v>2517</v>
      </c>
      <c r="D53" s="320" t="s">
        <v>269</v>
      </c>
      <c r="E53" s="320" t="s">
        <v>338</v>
      </c>
      <c r="F53" s="320" t="s">
        <v>64</v>
      </c>
      <c r="G53" s="320" t="s">
        <v>64</v>
      </c>
      <c r="H53" s="319" t="s">
        <v>2562</v>
      </c>
      <c r="I53" s="320" t="s">
        <v>90</v>
      </c>
      <c r="J53" s="321">
        <v>63957141</v>
      </c>
      <c r="K53" s="319" t="s">
        <v>70</v>
      </c>
      <c r="L53" s="320"/>
      <c r="M53" s="320"/>
      <c r="N53" s="320"/>
    </row>
    <row r="54" spans="2:14" ht="15.6" thickBot="1" x14ac:dyDescent="0.4">
      <c r="B54" s="318"/>
      <c r="C54" s="322" t="s">
        <v>2517</v>
      </c>
      <c r="D54" s="322" t="s">
        <v>269</v>
      </c>
      <c r="E54" s="322" t="s">
        <v>332</v>
      </c>
      <c r="F54" s="322" t="s">
        <v>64</v>
      </c>
      <c r="G54" s="322" t="s">
        <v>64</v>
      </c>
      <c r="H54" s="319" t="s">
        <v>2562</v>
      </c>
      <c r="I54" s="322" t="s">
        <v>90</v>
      </c>
      <c r="J54" s="323">
        <v>63590535</v>
      </c>
      <c r="K54" s="319" t="s">
        <v>70</v>
      </c>
      <c r="L54" s="322"/>
      <c r="M54" s="322"/>
      <c r="N54" s="322"/>
    </row>
    <row r="55" spans="2:14" ht="15.6" thickBot="1" x14ac:dyDescent="0.4">
      <c r="C55" s="320" t="s">
        <v>2515</v>
      </c>
      <c r="D55" s="320" t="s">
        <v>269</v>
      </c>
      <c r="E55" s="320" t="s">
        <v>338</v>
      </c>
      <c r="F55" s="320" t="s">
        <v>64</v>
      </c>
      <c r="G55" s="320" t="s">
        <v>64</v>
      </c>
      <c r="H55" s="319" t="s">
        <v>2560</v>
      </c>
      <c r="I55" s="320" t="s">
        <v>90</v>
      </c>
      <c r="J55" s="321">
        <v>62931324</v>
      </c>
      <c r="K55" s="319" t="s">
        <v>70</v>
      </c>
      <c r="L55" s="320"/>
      <c r="M55" s="320"/>
      <c r="N55" s="320"/>
    </row>
    <row r="56" spans="2:14" ht="15.6" thickBot="1" x14ac:dyDescent="0.4">
      <c r="C56" s="320" t="s">
        <v>2515</v>
      </c>
      <c r="D56" s="320" t="s">
        <v>267</v>
      </c>
      <c r="E56" s="320" t="s">
        <v>2349</v>
      </c>
      <c r="F56" s="320" t="s">
        <v>64</v>
      </c>
      <c r="G56" s="320" t="s">
        <v>64</v>
      </c>
      <c r="H56" s="319" t="s">
        <v>2560</v>
      </c>
      <c r="I56" s="320" t="s">
        <v>90</v>
      </c>
      <c r="J56" s="321">
        <v>62475548</v>
      </c>
      <c r="K56" s="319" t="s">
        <v>70</v>
      </c>
      <c r="L56" s="320"/>
      <c r="M56" s="320"/>
      <c r="N56" s="320"/>
    </row>
    <row r="57" spans="2:14" ht="15.6" thickBot="1" x14ac:dyDescent="0.4">
      <c r="C57" s="320" t="s">
        <v>2377</v>
      </c>
      <c r="D57" s="320" t="s">
        <v>267</v>
      </c>
      <c r="E57" s="320" t="s">
        <v>2349</v>
      </c>
      <c r="F57" s="320" t="s">
        <v>70</v>
      </c>
      <c r="G57" s="320" t="s">
        <v>70</v>
      </c>
      <c r="H57" s="319"/>
      <c r="I57" s="320" t="s">
        <v>90</v>
      </c>
      <c r="J57" s="321">
        <v>61315762</v>
      </c>
      <c r="K57" s="319" t="s">
        <v>70</v>
      </c>
      <c r="L57" s="320"/>
      <c r="M57" s="320"/>
      <c r="N57" s="320"/>
    </row>
    <row r="58" spans="2:14" ht="15.6" thickBot="1" x14ac:dyDescent="0.4">
      <c r="C58" s="320" t="s">
        <v>2341</v>
      </c>
      <c r="D58" s="320" t="s">
        <v>2554</v>
      </c>
      <c r="E58" s="320" t="s">
        <v>2359</v>
      </c>
      <c r="F58" s="320" t="s">
        <v>64</v>
      </c>
      <c r="G58" s="320" t="s">
        <v>64</v>
      </c>
      <c r="H58" s="319" t="s">
        <v>2572</v>
      </c>
      <c r="I58" s="320" t="s">
        <v>90</v>
      </c>
      <c r="J58" s="321">
        <v>60986667.265251003</v>
      </c>
      <c r="K58" s="319" t="s">
        <v>70</v>
      </c>
      <c r="L58" s="320"/>
      <c r="M58" s="320"/>
      <c r="N58" s="320"/>
    </row>
    <row r="59" spans="2:14" ht="15.6" thickBot="1" x14ac:dyDescent="0.4">
      <c r="B59" s="318"/>
      <c r="C59" s="322" t="s">
        <v>2513</v>
      </c>
      <c r="D59" s="322" t="s">
        <v>269</v>
      </c>
      <c r="E59" s="322" t="s">
        <v>343</v>
      </c>
      <c r="F59" s="322" t="s">
        <v>64</v>
      </c>
      <c r="G59" s="322" t="s">
        <v>64</v>
      </c>
      <c r="H59" s="319" t="s">
        <v>2559</v>
      </c>
      <c r="I59" s="322" t="s">
        <v>90</v>
      </c>
      <c r="J59" s="323">
        <v>58000158</v>
      </c>
      <c r="K59" s="319" t="s">
        <v>70</v>
      </c>
      <c r="L59" s="322"/>
      <c r="M59" s="322"/>
      <c r="N59" s="322"/>
    </row>
    <row r="60" spans="2:14" ht="15.6" thickBot="1" x14ac:dyDescent="0.4">
      <c r="B60" s="318"/>
      <c r="C60" s="322" t="s">
        <v>2517</v>
      </c>
      <c r="D60" s="322" t="s">
        <v>269</v>
      </c>
      <c r="E60" s="322" t="s">
        <v>326</v>
      </c>
      <c r="F60" s="322" t="s">
        <v>70</v>
      </c>
      <c r="G60" s="322" t="s">
        <v>70</v>
      </c>
      <c r="H60" s="319" t="s">
        <v>2562</v>
      </c>
      <c r="I60" s="322" t="s">
        <v>90</v>
      </c>
      <c r="J60" s="323">
        <v>56662045</v>
      </c>
      <c r="K60" s="319" t="s">
        <v>70</v>
      </c>
      <c r="L60" s="322"/>
      <c r="M60" s="322"/>
      <c r="N60" s="322"/>
    </row>
    <row r="61" spans="2:14" ht="15.6" thickBot="1" x14ac:dyDescent="0.4">
      <c r="C61" s="320" t="s">
        <v>2517</v>
      </c>
      <c r="D61" s="320" t="s">
        <v>2554</v>
      </c>
      <c r="E61" s="320" t="s">
        <v>2356</v>
      </c>
      <c r="F61" s="320" t="s">
        <v>64</v>
      </c>
      <c r="G61" s="320" t="s">
        <v>64</v>
      </c>
      <c r="H61" s="319" t="s">
        <v>2562</v>
      </c>
      <c r="I61" s="320" t="s">
        <v>90</v>
      </c>
      <c r="J61" s="321">
        <v>55461683</v>
      </c>
      <c r="K61" s="319" t="s">
        <v>70</v>
      </c>
      <c r="L61" s="320"/>
      <c r="M61" s="320"/>
      <c r="N61" s="320"/>
    </row>
    <row r="62" spans="2:14" ht="15.6" thickBot="1" x14ac:dyDescent="0.4">
      <c r="B62" s="318"/>
      <c r="C62" s="322" t="s">
        <v>2341</v>
      </c>
      <c r="D62" s="322" t="s">
        <v>267</v>
      </c>
      <c r="E62" s="322" t="s">
        <v>2349</v>
      </c>
      <c r="F62" s="322" t="s">
        <v>64</v>
      </c>
      <c r="G62" s="322" t="s">
        <v>64</v>
      </c>
      <c r="H62" s="319" t="s">
        <v>2572</v>
      </c>
      <c r="I62" s="322" t="s">
        <v>90</v>
      </c>
      <c r="J62" s="323">
        <v>55196407</v>
      </c>
      <c r="K62" s="319" t="s">
        <v>70</v>
      </c>
      <c r="L62" s="322"/>
      <c r="M62" s="322"/>
      <c r="N62" s="322"/>
    </row>
    <row r="63" spans="2:14" ht="15.6" thickBot="1" x14ac:dyDescent="0.4">
      <c r="B63" s="318"/>
      <c r="C63" s="322" t="s">
        <v>2515</v>
      </c>
      <c r="D63" s="322" t="s">
        <v>2554</v>
      </c>
      <c r="E63" s="322" t="s">
        <v>2359</v>
      </c>
      <c r="F63" s="322" t="s">
        <v>64</v>
      </c>
      <c r="G63" s="322" t="s">
        <v>64</v>
      </c>
      <c r="H63" s="319" t="s">
        <v>2560</v>
      </c>
      <c r="I63" s="322" t="s">
        <v>90</v>
      </c>
      <c r="J63" s="323">
        <v>51705198.938400008</v>
      </c>
      <c r="K63" s="319" t="s">
        <v>70</v>
      </c>
      <c r="L63" s="322"/>
      <c r="M63" s="322"/>
      <c r="N63" s="322"/>
    </row>
    <row r="64" spans="2:14" ht="15.6" thickBot="1" x14ac:dyDescent="0.4">
      <c r="B64" s="318"/>
      <c r="C64" s="322" t="s">
        <v>2513</v>
      </c>
      <c r="D64" s="322" t="s">
        <v>2554</v>
      </c>
      <c r="E64" s="322" t="s">
        <v>2358</v>
      </c>
      <c r="F64" s="322" t="s">
        <v>64</v>
      </c>
      <c r="G64" s="322" t="s">
        <v>64</v>
      </c>
      <c r="H64" s="319" t="s">
        <v>2559</v>
      </c>
      <c r="I64" s="322" t="s">
        <v>90</v>
      </c>
      <c r="J64" s="323">
        <v>50966356.834140003</v>
      </c>
      <c r="K64" s="319" t="s">
        <v>70</v>
      </c>
      <c r="L64" s="322"/>
      <c r="M64" s="322"/>
      <c r="N64" s="322"/>
    </row>
    <row r="65" spans="2:14" ht="15.6" thickBot="1" x14ac:dyDescent="0.4">
      <c r="B65" s="318"/>
      <c r="C65" s="322" t="s">
        <v>2338</v>
      </c>
      <c r="D65" s="322" t="s">
        <v>267</v>
      </c>
      <c r="E65" s="322" t="s">
        <v>2349</v>
      </c>
      <c r="F65" s="322" t="s">
        <v>70</v>
      </c>
      <c r="G65" s="322" t="s">
        <v>70</v>
      </c>
      <c r="H65" s="319"/>
      <c r="I65" s="322" t="s">
        <v>90</v>
      </c>
      <c r="J65" s="323">
        <v>50933437</v>
      </c>
      <c r="K65" s="319" t="s">
        <v>70</v>
      </c>
      <c r="L65" s="322"/>
      <c r="M65" s="322"/>
      <c r="N65" s="322"/>
    </row>
    <row r="66" spans="2:14" ht="15.6" thickBot="1" x14ac:dyDescent="0.4">
      <c r="C66" s="320" t="s">
        <v>2343</v>
      </c>
      <c r="D66" s="320" t="s">
        <v>2555</v>
      </c>
      <c r="E66" s="320" t="s">
        <v>348</v>
      </c>
      <c r="F66" s="320" t="s">
        <v>64</v>
      </c>
      <c r="G66" s="320" t="s">
        <v>64</v>
      </c>
      <c r="H66" s="319" t="s">
        <v>2574</v>
      </c>
      <c r="I66" s="320" t="s">
        <v>90</v>
      </c>
      <c r="J66" s="321">
        <v>49479519</v>
      </c>
      <c r="K66" s="319" t="s">
        <v>70</v>
      </c>
      <c r="L66" s="320"/>
      <c r="M66" s="320"/>
      <c r="N66" s="320"/>
    </row>
    <row r="67" spans="2:14" ht="15.6" thickBot="1" x14ac:dyDescent="0.4">
      <c r="B67" s="318"/>
      <c r="C67" s="322" t="s">
        <v>2517</v>
      </c>
      <c r="D67" s="322" t="s">
        <v>2554</v>
      </c>
      <c r="E67" s="322" t="s">
        <v>2359</v>
      </c>
      <c r="F67" s="322" t="s">
        <v>64</v>
      </c>
      <c r="G67" s="322" t="s">
        <v>64</v>
      </c>
      <c r="H67" s="319" t="s">
        <v>2562</v>
      </c>
      <c r="I67" s="322" t="s">
        <v>90</v>
      </c>
      <c r="J67" s="323">
        <v>49280307.799191006</v>
      </c>
      <c r="K67" s="319" t="s">
        <v>70</v>
      </c>
      <c r="L67" s="322"/>
      <c r="M67" s="322"/>
      <c r="N67" s="322"/>
    </row>
    <row r="68" spans="2:14" ht="15.6" thickBot="1" x14ac:dyDescent="0.4">
      <c r="C68" s="320" t="s">
        <v>2516</v>
      </c>
      <c r="D68" s="320" t="s">
        <v>2554</v>
      </c>
      <c r="E68" s="320" t="s">
        <v>2357</v>
      </c>
      <c r="F68" s="320" t="s">
        <v>64</v>
      </c>
      <c r="G68" s="320" t="s">
        <v>64</v>
      </c>
      <c r="H68" s="319" t="s">
        <v>2561</v>
      </c>
      <c r="I68" s="320" t="s">
        <v>90</v>
      </c>
      <c r="J68" s="321">
        <v>48417295</v>
      </c>
      <c r="K68" s="319" t="s">
        <v>70</v>
      </c>
      <c r="L68" s="320"/>
      <c r="M68" s="320"/>
      <c r="N68" s="320"/>
    </row>
    <row r="69" spans="2:14" ht="15.6" thickBot="1" x14ac:dyDescent="0.4">
      <c r="C69" s="320" t="s">
        <v>2515</v>
      </c>
      <c r="D69" s="320" t="s">
        <v>2554</v>
      </c>
      <c r="E69" s="320" t="s">
        <v>2358</v>
      </c>
      <c r="F69" s="320" t="s">
        <v>64</v>
      </c>
      <c r="G69" s="320" t="s">
        <v>64</v>
      </c>
      <c r="H69" s="319" t="s">
        <v>2560</v>
      </c>
      <c r="I69" s="320" t="s">
        <v>90</v>
      </c>
      <c r="J69" s="321">
        <v>47501855.451187499</v>
      </c>
      <c r="K69" s="319" t="s">
        <v>70</v>
      </c>
      <c r="L69" s="320"/>
      <c r="M69" s="320"/>
      <c r="N69" s="320"/>
    </row>
    <row r="70" spans="2:14" ht="15.6" thickBot="1" x14ac:dyDescent="0.4">
      <c r="B70" s="318"/>
      <c r="C70" s="322" t="s">
        <v>2515</v>
      </c>
      <c r="D70" s="322" t="s">
        <v>2554</v>
      </c>
      <c r="E70" s="322" t="s">
        <v>2357</v>
      </c>
      <c r="F70" s="322" t="s">
        <v>64</v>
      </c>
      <c r="G70" s="322" t="s">
        <v>64</v>
      </c>
      <c r="H70" s="319" t="s">
        <v>2560</v>
      </c>
      <c r="I70" s="322" t="s">
        <v>90</v>
      </c>
      <c r="J70" s="323">
        <v>46964796</v>
      </c>
      <c r="K70" s="319" t="s">
        <v>70</v>
      </c>
      <c r="L70" s="322"/>
      <c r="M70" s="322"/>
      <c r="N70" s="322"/>
    </row>
    <row r="71" spans="2:14" ht="15.6" thickBot="1" x14ac:dyDescent="0.4">
      <c r="B71" s="318"/>
      <c r="C71" s="322" t="s">
        <v>2516</v>
      </c>
      <c r="D71" s="322" t="s">
        <v>267</v>
      </c>
      <c r="E71" s="322" t="s">
        <v>2349</v>
      </c>
      <c r="F71" s="322" t="s">
        <v>64</v>
      </c>
      <c r="G71" s="322" t="s">
        <v>64</v>
      </c>
      <c r="H71" s="319" t="s">
        <v>2561</v>
      </c>
      <c r="I71" s="322" t="s">
        <v>90</v>
      </c>
      <c r="J71" s="323">
        <v>46720111</v>
      </c>
      <c r="K71" s="319" t="s">
        <v>70</v>
      </c>
      <c r="L71" s="322"/>
      <c r="M71" s="322"/>
      <c r="N71" s="322"/>
    </row>
    <row r="72" spans="2:14" ht="15.6" thickBot="1" x14ac:dyDescent="0.4">
      <c r="C72" s="320" t="s">
        <v>2517</v>
      </c>
      <c r="D72" s="320" t="s">
        <v>269</v>
      </c>
      <c r="E72" s="320" t="s">
        <v>334</v>
      </c>
      <c r="F72" s="320" t="s">
        <v>70</v>
      </c>
      <c r="G72" s="320" t="s">
        <v>70</v>
      </c>
      <c r="H72" s="319" t="s">
        <v>2562</v>
      </c>
      <c r="I72" s="320" t="s">
        <v>90</v>
      </c>
      <c r="J72" s="321">
        <v>43302802</v>
      </c>
      <c r="K72" s="319" t="s">
        <v>70</v>
      </c>
      <c r="L72" s="320"/>
      <c r="M72" s="320"/>
      <c r="N72" s="320"/>
    </row>
    <row r="73" spans="2:14" ht="15.6" thickBot="1" x14ac:dyDescent="0.4">
      <c r="C73" s="320" t="s">
        <v>2519</v>
      </c>
      <c r="D73" s="320" t="s">
        <v>267</v>
      </c>
      <c r="E73" s="320" t="s">
        <v>2349</v>
      </c>
      <c r="F73" s="320" t="s">
        <v>64</v>
      </c>
      <c r="G73" s="320" t="s">
        <v>64</v>
      </c>
      <c r="H73" s="319" t="s">
        <v>2564</v>
      </c>
      <c r="I73" s="320" t="s">
        <v>90</v>
      </c>
      <c r="J73" s="321">
        <v>43146859</v>
      </c>
      <c r="K73" s="319" t="s">
        <v>70</v>
      </c>
      <c r="L73" s="320"/>
      <c r="M73" s="320"/>
      <c r="N73" s="320"/>
    </row>
    <row r="74" spans="2:14" ht="15.6" thickBot="1" x14ac:dyDescent="0.4">
      <c r="B74" s="318"/>
      <c r="C74" s="322" t="s">
        <v>2520</v>
      </c>
      <c r="D74" s="322" t="s">
        <v>267</v>
      </c>
      <c r="E74" s="322" t="s">
        <v>2349</v>
      </c>
      <c r="F74" s="322" t="s">
        <v>64</v>
      </c>
      <c r="G74" s="322" t="s">
        <v>64</v>
      </c>
      <c r="H74" s="319" t="s">
        <v>2565</v>
      </c>
      <c r="I74" s="322" t="s">
        <v>90</v>
      </c>
      <c r="J74" s="323">
        <v>41500050</v>
      </c>
      <c r="K74" s="319" t="s">
        <v>70</v>
      </c>
      <c r="L74" s="322"/>
      <c r="M74" s="322"/>
      <c r="N74" s="322"/>
    </row>
    <row r="75" spans="2:14" ht="15.6" thickBot="1" x14ac:dyDescent="0.4">
      <c r="C75" s="320" t="s">
        <v>2520</v>
      </c>
      <c r="D75" s="320" t="s">
        <v>2554</v>
      </c>
      <c r="E75" s="320" t="s">
        <v>2359</v>
      </c>
      <c r="F75" s="320" t="s">
        <v>64</v>
      </c>
      <c r="G75" s="320" t="s">
        <v>64</v>
      </c>
      <c r="H75" s="319" t="s">
        <v>2565</v>
      </c>
      <c r="I75" s="320" t="s">
        <v>90</v>
      </c>
      <c r="J75" s="321">
        <v>41308342.587750003</v>
      </c>
      <c r="K75" s="319" t="s">
        <v>70</v>
      </c>
      <c r="L75" s="320"/>
      <c r="M75" s="320"/>
      <c r="N75" s="320"/>
    </row>
    <row r="76" spans="2:14" ht="15.6" thickBot="1" x14ac:dyDescent="0.4">
      <c r="B76" s="318"/>
      <c r="C76" s="322" t="s">
        <v>2341</v>
      </c>
      <c r="D76" s="322" t="s">
        <v>269</v>
      </c>
      <c r="E76" s="322" t="s">
        <v>343</v>
      </c>
      <c r="F76" s="322" t="s">
        <v>64</v>
      </c>
      <c r="G76" s="322" t="s">
        <v>64</v>
      </c>
      <c r="H76" s="319" t="s">
        <v>2572</v>
      </c>
      <c r="I76" s="322" t="s">
        <v>90</v>
      </c>
      <c r="J76" s="323">
        <v>41262103</v>
      </c>
      <c r="K76" s="319" t="s">
        <v>70</v>
      </c>
      <c r="L76" s="322"/>
      <c r="M76" s="322"/>
      <c r="N76" s="322"/>
    </row>
    <row r="77" spans="2:14" ht="15.6" thickBot="1" x14ac:dyDescent="0.4">
      <c r="C77" s="320" t="s">
        <v>2522</v>
      </c>
      <c r="D77" s="320" t="s">
        <v>269</v>
      </c>
      <c r="E77" s="320" t="s">
        <v>332</v>
      </c>
      <c r="F77" s="320" t="s">
        <v>64</v>
      </c>
      <c r="G77" s="320" t="s">
        <v>64</v>
      </c>
      <c r="H77" s="319" t="s">
        <v>2567</v>
      </c>
      <c r="I77" s="320" t="s">
        <v>90</v>
      </c>
      <c r="J77" s="321">
        <v>38663910</v>
      </c>
      <c r="K77" s="319" t="s">
        <v>70</v>
      </c>
      <c r="L77" s="320"/>
      <c r="M77" s="320"/>
      <c r="N77" s="320"/>
    </row>
    <row r="78" spans="2:14" ht="15.6" thickBot="1" x14ac:dyDescent="0.4">
      <c r="B78" s="318"/>
      <c r="C78" s="322" t="s">
        <v>2517</v>
      </c>
      <c r="D78" s="322" t="s">
        <v>2554</v>
      </c>
      <c r="E78" s="322" t="s">
        <v>2357</v>
      </c>
      <c r="F78" s="322" t="s">
        <v>64</v>
      </c>
      <c r="G78" s="322" t="s">
        <v>64</v>
      </c>
      <c r="H78" s="319" t="s">
        <v>2562</v>
      </c>
      <c r="I78" s="322" t="s">
        <v>90</v>
      </c>
      <c r="J78" s="323">
        <v>36974456</v>
      </c>
      <c r="K78" s="319" t="s">
        <v>70</v>
      </c>
      <c r="L78" s="322"/>
      <c r="M78" s="322"/>
      <c r="N78" s="322"/>
    </row>
    <row r="79" spans="2:14" ht="15.6" thickBot="1" x14ac:dyDescent="0.4">
      <c r="B79" s="318"/>
      <c r="C79" s="322" t="s">
        <v>2516</v>
      </c>
      <c r="D79" s="322" t="s">
        <v>2554</v>
      </c>
      <c r="E79" s="322" t="s">
        <v>2358</v>
      </c>
      <c r="F79" s="322" t="s">
        <v>64</v>
      </c>
      <c r="G79" s="322" t="s">
        <v>64</v>
      </c>
      <c r="H79" s="319" t="s">
        <v>2561</v>
      </c>
      <c r="I79" s="322" t="s">
        <v>90</v>
      </c>
      <c r="J79" s="323">
        <v>36174001.303467497</v>
      </c>
      <c r="K79" s="319" t="s">
        <v>70</v>
      </c>
      <c r="L79" s="322"/>
      <c r="M79" s="322"/>
      <c r="N79" s="322"/>
    </row>
    <row r="80" spans="2:14" ht="15.6" thickBot="1" x14ac:dyDescent="0.4">
      <c r="B80" s="318"/>
      <c r="C80" s="322" t="s">
        <v>2379</v>
      </c>
      <c r="D80" s="322" t="s">
        <v>267</v>
      </c>
      <c r="E80" s="322" t="s">
        <v>2349</v>
      </c>
      <c r="F80" s="322" t="s">
        <v>70</v>
      </c>
      <c r="G80" s="322" t="s">
        <v>70</v>
      </c>
      <c r="H80" s="319"/>
      <c r="I80" s="322" t="s">
        <v>90</v>
      </c>
      <c r="J80" s="323">
        <v>34306126</v>
      </c>
      <c r="K80" s="319" t="s">
        <v>70</v>
      </c>
      <c r="L80" s="322"/>
      <c r="M80" s="322"/>
      <c r="N80" s="322"/>
    </row>
    <row r="81" spans="2:14" ht="15.6" thickBot="1" x14ac:dyDescent="0.4">
      <c r="B81" s="318"/>
      <c r="C81" s="320" t="s">
        <v>2378</v>
      </c>
      <c r="D81" s="320" t="s">
        <v>2555</v>
      </c>
      <c r="E81" s="320" t="s">
        <v>348</v>
      </c>
      <c r="F81" s="320" t="s">
        <v>64</v>
      </c>
      <c r="G81" s="320" t="s">
        <v>70</v>
      </c>
      <c r="H81" s="319"/>
      <c r="I81" s="320" t="s">
        <v>90</v>
      </c>
      <c r="J81" s="321">
        <v>26953970.011511896</v>
      </c>
      <c r="K81" s="319" t="s">
        <v>64</v>
      </c>
      <c r="L81" s="321">
        <v>2356.4499999999998</v>
      </c>
      <c r="M81" s="322" t="s">
        <v>2630</v>
      </c>
      <c r="N81" s="322"/>
    </row>
    <row r="82" spans="2:14" ht="15.6" thickBot="1" x14ac:dyDescent="0.4">
      <c r="C82" s="320" t="s">
        <v>2378</v>
      </c>
      <c r="D82" s="320" t="s">
        <v>2555</v>
      </c>
      <c r="E82" s="320" t="s">
        <v>348</v>
      </c>
      <c r="F82" s="320" t="s">
        <v>64</v>
      </c>
      <c r="G82" s="320" t="s">
        <v>70</v>
      </c>
      <c r="H82" s="319"/>
      <c r="I82" s="320" t="s">
        <v>90</v>
      </c>
      <c r="J82" s="321">
        <f>34200000-J81</f>
        <v>7246029.9884881042</v>
      </c>
      <c r="K82" s="319" t="s">
        <v>70</v>
      </c>
      <c r="L82" s="320"/>
      <c r="M82" s="320"/>
      <c r="N82" s="320"/>
    </row>
    <row r="83" spans="2:14" ht="15.6" thickBot="1" x14ac:dyDescent="0.4">
      <c r="B83" s="318"/>
      <c r="C83" s="322" t="s">
        <v>2337</v>
      </c>
      <c r="D83" s="322" t="s">
        <v>2555</v>
      </c>
      <c r="E83" s="322" t="s">
        <v>2350</v>
      </c>
      <c r="F83" s="322" t="s">
        <v>64</v>
      </c>
      <c r="G83" s="322" t="s">
        <v>70</v>
      </c>
      <c r="H83" s="319"/>
      <c r="I83" s="322" t="s">
        <v>90</v>
      </c>
      <c r="J83" s="323">
        <f>34191887-J84</f>
        <v>16505472.955487333</v>
      </c>
      <c r="K83" s="319" t="s">
        <v>70</v>
      </c>
      <c r="L83" s="322"/>
      <c r="M83" s="322"/>
      <c r="N83" s="322"/>
    </row>
    <row r="84" spans="2:14" ht="15.6" thickBot="1" x14ac:dyDescent="0.4">
      <c r="B84" s="318"/>
      <c r="C84" s="322" t="s">
        <v>2337</v>
      </c>
      <c r="D84" s="322" t="s">
        <v>2555</v>
      </c>
      <c r="E84" s="322" t="s">
        <v>2350</v>
      </c>
      <c r="F84" s="322" t="s">
        <v>64</v>
      </c>
      <c r="G84" s="322" t="s">
        <v>70</v>
      </c>
      <c r="H84" s="319"/>
      <c r="I84" s="322" t="s">
        <v>90</v>
      </c>
      <c r="J84" s="323">
        <v>17686414.044512667</v>
      </c>
      <c r="K84" s="319" t="s">
        <v>64</v>
      </c>
      <c r="L84" s="321">
        <v>1643.7400000000002</v>
      </c>
      <c r="M84" s="322" t="s">
        <v>2630</v>
      </c>
      <c r="N84" s="322"/>
    </row>
    <row r="85" spans="2:14" ht="15.6" thickBot="1" x14ac:dyDescent="0.4">
      <c r="C85" s="320" t="s">
        <v>2337</v>
      </c>
      <c r="D85" s="320" t="s">
        <v>2554</v>
      </c>
      <c r="E85" s="320" t="s">
        <v>2551</v>
      </c>
      <c r="F85" s="320" t="s">
        <v>64</v>
      </c>
      <c r="G85" s="320" t="s">
        <v>70</v>
      </c>
      <c r="H85" s="319"/>
      <c r="I85" s="320" t="s">
        <v>90</v>
      </c>
      <c r="J85" s="321">
        <v>34191887</v>
      </c>
      <c r="K85" s="319" t="s">
        <v>70</v>
      </c>
      <c r="L85" s="320"/>
      <c r="M85" s="320"/>
      <c r="N85" s="320"/>
    </row>
    <row r="86" spans="2:14" ht="15.6" thickBot="1" x14ac:dyDescent="0.4">
      <c r="B86" s="318"/>
      <c r="C86" s="322" t="s">
        <v>2341</v>
      </c>
      <c r="D86" s="322" t="s">
        <v>2554</v>
      </c>
      <c r="E86" s="322" t="s">
        <v>2358</v>
      </c>
      <c r="F86" s="322" t="s">
        <v>64</v>
      </c>
      <c r="G86" s="322" t="s">
        <v>64</v>
      </c>
      <c r="H86" s="319" t="s">
        <v>2572</v>
      </c>
      <c r="I86" s="322" t="s">
        <v>90</v>
      </c>
      <c r="J86" s="323">
        <v>33642026.070082501</v>
      </c>
      <c r="K86" s="319" t="s">
        <v>70</v>
      </c>
      <c r="L86" s="322"/>
      <c r="M86" s="322"/>
      <c r="N86" s="322"/>
    </row>
    <row r="87" spans="2:14" ht="15.6" thickBot="1" x14ac:dyDescent="0.4">
      <c r="B87" s="318"/>
      <c r="C87" s="322" t="s">
        <v>2516</v>
      </c>
      <c r="D87" s="322" t="s">
        <v>269</v>
      </c>
      <c r="E87" s="322" t="s">
        <v>343</v>
      </c>
      <c r="F87" s="322" t="s">
        <v>64</v>
      </c>
      <c r="G87" s="322" t="s">
        <v>64</v>
      </c>
      <c r="H87" s="319" t="s">
        <v>2561</v>
      </c>
      <c r="I87" s="322" t="s">
        <v>90</v>
      </c>
      <c r="J87" s="323">
        <v>33581257</v>
      </c>
      <c r="K87" s="319" t="s">
        <v>70</v>
      </c>
      <c r="L87" s="322"/>
      <c r="M87" s="322"/>
      <c r="N87" s="322"/>
    </row>
    <row r="88" spans="2:14" ht="15.6" thickBot="1" x14ac:dyDescent="0.4">
      <c r="C88" s="320" t="s">
        <v>2382</v>
      </c>
      <c r="D88" s="320" t="s">
        <v>2555</v>
      </c>
      <c r="E88" s="320" t="s">
        <v>348</v>
      </c>
      <c r="F88" s="320" t="s">
        <v>64</v>
      </c>
      <c r="G88" s="320" t="s">
        <v>70</v>
      </c>
      <c r="H88" s="319" t="s">
        <v>2568</v>
      </c>
      <c r="I88" s="320" t="s">
        <v>90</v>
      </c>
      <c r="J88" s="321">
        <v>33240000</v>
      </c>
      <c r="K88" s="319" t="s">
        <v>70</v>
      </c>
      <c r="L88" s="320"/>
      <c r="M88" s="320"/>
      <c r="N88" s="320"/>
    </row>
    <row r="89" spans="2:14" ht="15.6" thickBot="1" x14ac:dyDescent="0.4">
      <c r="B89" s="318"/>
      <c r="C89" s="322" t="s">
        <v>2337</v>
      </c>
      <c r="D89" s="322" t="s">
        <v>269</v>
      </c>
      <c r="E89" s="322" t="s">
        <v>337</v>
      </c>
      <c r="F89" s="322" t="s">
        <v>70</v>
      </c>
      <c r="G89" s="322" t="s">
        <v>70</v>
      </c>
      <c r="H89" s="319"/>
      <c r="I89" s="322" t="s">
        <v>90</v>
      </c>
      <c r="J89" s="323">
        <v>32679630</v>
      </c>
      <c r="K89" s="319" t="s">
        <v>70</v>
      </c>
      <c r="L89" s="322"/>
      <c r="M89" s="322"/>
      <c r="N89" s="322"/>
    </row>
    <row r="90" spans="2:14" ht="15.6" thickBot="1" x14ac:dyDescent="0.4">
      <c r="C90" s="320" t="s">
        <v>2515</v>
      </c>
      <c r="D90" s="320" t="s">
        <v>269</v>
      </c>
      <c r="E90" s="320" t="s">
        <v>343</v>
      </c>
      <c r="F90" s="320" t="s">
        <v>64</v>
      </c>
      <c r="G90" s="320" t="s">
        <v>64</v>
      </c>
      <c r="H90" s="319" t="s">
        <v>2560</v>
      </c>
      <c r="I90" s="320" t="s">
        <v>90</v>
      </c>
      <c r="J90" s="321">
        <v>31355130</v>
      </c>
      <c r="K90" s="319" t="s">
        <v>70</v>
      </c>
      <c r="L90" s="320"/>
      <c r="M90" s="320"/>
      <c r="N90" s="320"/>
    </row>
    <row r="91" spans="2:14" ht="15.6" thickBot="1" x14ac:dyDescent="0.4">
      <c r="B91" s="318"/>
      <c r="C91" s="322" t="s">
        <v>2380</v>
      </c>
      <c r="D91" s="322" t="s">
        <v>2555</v>
      </c>
      <c r="E91" s="322" t="s">
        <v>346</v>
      </c>
      <c r="F91" s="322" t="s">
        <v>64</v>
      </c>
      <c r="G91" s="322" t="s">
        <v>70</v>
      </c>
      <c r="H91" s="319"/>
      <c r="I91" s="322" t="s">
        <v>90</v>
      </c>
      <c r="J91" s="323">
        <v>30000000</v>
      </c>
      <c r="K91" s="319" t="s">
        <v>70</v>
      </c>
      <c r="L91" s="322"/>
      <c r="M91" s="322"/>
      <c r="N91" s="322"/>
    </row>
    <row r="92" spans="2:14" ht="15.6" thickBot="1" x14ac:dyDescent="0.4">
      <c r="C92" s="320" t="s">
        <v>2519</v>
      </c>
      <c r="D92" s="320" t="s">
        <v>269</v>
      </c>
      <c r="E92" s="320" t="s">
        <v>338</v>
      </c>
      <c r="F92" s="320" t="s">
        <v>64</v>
      </c>
      <c r="G92" s="320" t="s">
        <v>64</v>
      </c>
      <c r="H92" s="319" t="s">
        <v>2564</v>
      </c>
      <c r="I92" s="320" t="s">
        <v>90</v>
      </c>
      <c r="J92" s="321">
        <v>29454947</v>
      </c>
      <c r="K92" s="319" t="s">
        <v>70</v>
      </c>
      <c r="L92" s="320"/>
      <c r="M92" s="320"/>
      <c r="N92" s="320"/>
    </row>
    <row r="93" spans="2:14" ht="15.6" thickBot="1" x14ac:dyDescent="0.4">
      <c r="B93" s="318"/>
      <c r="C93" s="322" t="s">
        <v>2381</v>
      </c>
      <c r="D93" s="322" t="s">
        <v>267</v>
      </c>
      <c r="E93" s="322" t="s">
        <v>2349</v>
      </c>
      <c r="F93" s="322" t="s">
        <v>70</v>
      </c>
      <c r="G93" s="322" t="s">
        <v>70</v>
      </c>
      <c r="H93" s="319"/>
      <c r="I93" s="322" t="s">
        <v>90</v>
      </c>
      <c r="J93" s="323">
        <v>29090938</v>
      </c>
      <c r="K93" s="319" t="s">
        <v>70</v>
      </c>
      <c r="L93" s="322"/>
      <c r="M93" s="322"/>
      <c r="N93" s="322"/>
    </row>
    <row r="94" spans="2:14" ht="15.6" thickBot="1" x14ac:dyDescent="0.4">
      <c r="C94" s="320" t="s">
        <v>2341</v>
      </c>
      <c r="D94" s="320" t="s">
        <v>2556</v>
      </c>
      <c r="E94" s="320" t="s">
        <v>2550</v>
      </c>
      <c r="F94" s="320" t="s">
        <v>64</v>
      </c>
      <c r="G94" s="320" t="s">
        <v>64</v>
      </c>
      <c r="H94" s="319" t="s">
        <v>2572</v>
      </c>
      <c r="I94" s="320" t="s">
        <v>90</v>
      </c>
      <c r="J94" s="321">
        <v>27195760</v>
      </c>
      <c r="K94" s="319" t="s">
        <v>70</v>
      </c>
      <c r="L94" s="320"/>
      <c r="M94" s="320"/>
      <c r="N94" s="320"/>
    </row>
    <row r="95" spans="2:14" ht="15.6" thickBot="1" x14ac:dyDescent="0.4">
      <c r="B95" s="318"/>
      <c r="C95" s="322" t="s">
        <v>2518</v>
      </c>
      <c r="D95" s="322" t="s">
        <v>267</v>
      </c>
      <c r="E95" s="322" t="s">
        <v>2349</v>
      </c>
      <c r="F95" s="322" t="s">
        <v>64</v>
      </c>
      <c r="G95" s="322" t="s">
        <v>64</v>
      </c>
      <c r="H95" s="319" t="s">
        <v>2563</v>
      </c>
      <c r="I95" s="322" t="s">
        <v>90</v>
      </c>
      <c r="J95" s="323">
        <v>27070084</v>
      </c>
      <c r="K95" s="319" t="s">
        <v>70</v>
      </c>
      <c r="L95" s="322"/>
      <c r="M95" s="322"/>
      <c r="N95" s="322"/>
    </row>
    <row r="96" spans="2:14" ht="15.6" thickBot="1" x14ac:dyDescent="0.4">
      <c r="C96" s="320" t="s">
        <v>2377</v>
      </c>
      <c r="D96" s="320" t="s">
        <v>2555</v>
      </c>
      <c r="E96" s="320" t="s">
        <v>2350</v>
      </c>
      <c r="F96" s="320" t="s">
        <v>64</v>
      </c>
      <c r="G96" s="320" t="s">
        <v>70</v>
      </c>
      <c r="H96" s="319"/>
      <c r="I96" s="320" t="s">
        <v>90</v>
      </c>
      <c r="J96" s="321">
        <v>26397651.25</v>
      </c>
      <c r="K96" s="319" t="s">
        <v>70</v>
      </c>
      <c r="L96" s="320"/>
      <c r="M96" s="320"/>
      <c r="N96" s="320"/>
    </row>
    <row r="97" spans="2:14" ht="15.6" thickBot="1" x14ac:dyDescent="0.4">
      <c r="C97" s="320" t="s">
        <v>291</v>
      </c>
      <c r="D97" s="320" t="s">
        <v>267</v>
      </c>
      <c r="E97" s="320" t="s">
        <v>2348</v>
      </c>
      <c r="F97" s="320" t="s">
        <v>70</v>
      </c>
      <c r="G97" s="320" t="s">
        <v>70</v>
      </c>
      <c r="H97" s="319"/>
      <c r="I97" s="320" t="s">
        <v>90</v>
      </c>
      <c r="J97" s="321">
        <v>25849579</v>
      </c>
      <c r="K97" s="319" t="s">
        <v>70</v>
      </c>
      <c r="L97" s="320"/>
      <c r="M97" s="320"/>
      <c r="N97" s="320"/>
    </row>
    <row r="98" spans="2:14" ht="15.6" thickBot="1" x14ac:dyDescent="0.4">
      <c r="B98" s="318"/>
      <c r="C98" s="322" t="s">
        <v>291</v>
      </c>
      <c r="D98" s="322" t="s">
        <v>2555</v>
      </c>
      <c r="E98" s="322" t="s">
        <v>2350</v>
      </c>
      <c r="F98" s="322" t="s">
        <v>64</v>
      </c>
      <c r="G98" s="322" t="s">
        <v>70</v>
      </c>
      <c r="H98" s="319"/>
      <c r="I98" s="322" t="s">
        <v>90</v>
      </c>
      <c r="J98" s="323">
        <v>25701564</v>
      </c>
      <c r="K98" s="319" t="s">
        <v>70</v>
      </c>
      <c r="L98" s="322"/>
      <c r="M98" s="322"/>
      <c r="N98" s="322"/>
    </row>
    <row r="99" spans="2:14" ht="15.6" thickBot="1" x14ac:dyDescent="0.4">
      <c r="C99" s="320" t="s">
        <v>2516</v>
      </c>
      <c r="D99" s="320" t="s">
        <v>269</v>
      </c>
      <c r="E99" s="320" t="s">
        <v>332</v>
      </c>
      <c r="F99" s="320" t="s">
        <v>64</v>
      </c>
      <c r="G99" s="320" t="s">
        <v>64</v>
      </c>
      <c r="H99" s="319" t="s">
        <v>2561</v>
      </c>
      <c r="I99" s="320" t="s">
        <v>90</v>
      </c>
      <c r="J99" s="321">
        <v>24837957</v>
      </c>
      <c r="K99" s="319" t="s">
        <v>70</v>
      </c>
      <c r="L99" s="320"/>
      <c r="M99" s="320"/>
      <c r="N99" s="320"/>
    </row>
    <row r="100" spans="2:14" ht="15.6" thickBot="1" x14ac:dyDescent="0.4">
      <c r="B100" s="318"/>
      <c r="C100" s="322" t="s">
        <v>2512</v>
      </c>
      <c r="D100" s="322" t="s">
        <v>269</v>
      </c>
      <c r="E100" s="322" t="s">
        <v>342</v>
      </c>
      <c r="F100" s="322" t="s">
        <v>70</v>
      </c>
      <c r="G100" s="322" t="s">
        <v>70</v>
      </c>
      <c r="H100" s="319" t="s">
        <v>2558</v>
      </c>
      <c r="I100" s="322" t="s">
        <v>90</v>
      </c>
      <c r="J100" s="323">
        <v>24656315</v>
      </c>
      <c r="K100" s="319" t="s">
        <v>70</v>
      </c>
      <c r="L100" s="322"/>
      <c r="M100" s="322"/>
      <c r="N100" s="322"/>
    </row>
    <row r="101" spans="2:14" ht="15.6" thickBot="1" x14ac:dyDescent="0.4">
      <c r="B101" s="318"/>
      <c r="C101" s="322" t="s">
        <v>2377</v>
      </c>
      <c r="D101" s="322" t="s">
        <v>267</v>
      </c>
      <c r="E101" s="322" t="s">
        <v>2348</v>
      </c>
      <c r="F101" s="322" t="s">
        <v>70</v>
      </c>
      <c r="G101" s="322" t="s">
        <v>70</v>
      </c>
      <c r="H101" s="319"/>
      <c r="I101" s="322" t="s">
        <v>90</v>
      </c>
      <c r="J101" s="323">
        <v>23900528</v>
      </c>
      <c r="K101" s="319" t="s">
        <v>70</v>
      </c>
      <c r="L101" s="322"/>
      <c r="M101" s="322"/>
      <c r="N101" s="322"/>
    </row>
    <row r="102" spans="2:14" ht="15.6" thickBot="1" x14ac:dyDescent="0.4">
      <c r="C102" s="320" t="s">
        <v>2519</v>
      </c>
      <c r="D102" s="320" t="s">
        <v>2554</v>
      </c>
      <c r="E102" s="320" t="s">
        <v>2356</v>
      </c>
      <c r="F102" s="320" t="s">
        <v>64</v>
      </c>
      <c r="G102" s="320" t="s">
        <v>64</v>
      </c>
      <c r="H102" s="319" t="s">
        <v>2564</v>
      </c>
      <c r="I102" s="320" t="s">
        <v>90</v>
      </c>
      <c r="J102" s="321">
        <v>23759969</v>
      </c>
      <c r="K102" s="319" t="s">
        <v>70</v>
      </c>
      <c r="L102" s="320"/>
      <c r="M102" s="320"/>
      <c r="N102" s="320"/>
    </row>
    <row r="103" spans="2:14" ht="15.6" thickBot="1" x14ac:dyDescent="0.4">
      <c r="B103" s="318"/>
      <c r="C103" s="322" t="s">
        <v>2517</v>
      </c>
      <c r="D103" s="322" t="s">
        <v>269</v>
      </c>
      <c r="E103" s="322" t="s">
        <v>342</v>
      </c>
      <c r="F103" s="322" t="s">
        <v>70</v>
      </c>
      <c r="G103" s="322" t="s">
        <v>70</v>
      </c>
      <c r="H103" s="319" t="s">
        <v>2562</v>
      </c>
      <c r="I103" s="322" t="s">
        <v>90</v>
      </c>
      <c r="J103" s="323">
        <v>23532081</v>
      </c>
      <c r="K103" s="319" t="s">
        <v>70</v>
      </c>
      <c r="L103" s="322"/>
      <c r="M103" s="322"/>
      <c r="N103" s="322"/>
    </row>
    <row r="104" spans="2:14" ht="15.6" thickBot="1" x14ac:dyDescent="0.4">
      <c r="C104" s="320" t="s">
        <v>2341</v>
      </c>
      <c r="D104" s="320" t="s">
        <v>267</v>
      </c>
      <c r="E104" s="320" t="s">
        <v>2548</v>
      </c>
      <c r="F104" s="320" t="s">
        <v>70</v>
      </c>
      <c r="G104" s="320" t="s">
        <v>70</v>
      </c>
      <c r="H104" s="319" t="s">
        <v>2572</v>
      </c>
      <c r="I104" s="320" t="s">
        <v>90</v>
      </c>
      <c r="J104" s="321">
        <v>22285000</v>
      </c>
      <c r="K104" s="319" t="s">
        <v>70</v>
      </c>
      <c r="L104" s="320"/>
      <c r="M104" s="320"/>
      <c r="N104" s="320"/>
    </row>
    <row r="105" spans="2:14" ht="15.6" thickBot="1" x14ac:dyDescent="0.4">
      <c r="C105" s="320" t="s">
        <v>2518</v>
      </c>
      <c r="D105" s="320" t="s">
        <v>2554</v>
      </c>
      <c r="E105" s="320" t="s">
        <v>2359</v>
      </c>
      <c r="F105" s="320" t="s">
        <v>64</v>
      </c>
      <c r="G105" s="320" t="s">
        <v>64</v>
      </c>
      <c r="H105" s="319" t="s">
        <v>2563</v>
      </c>
      <c r="I105" s="320" t="s">
        <v>90</v>
      </c>
      <c r="J105" s="321">
        <v>21875446.419729002</v>
      </c>
      <c r="K105" s="319" t="s">
        <v>70</v>
      </c>
      <c r="L105" s="320"/>
      <c r="M105" s="320"/>
      <c r="N105" s="320"/>
    </row>
    <row r="106" spans="2:14" ht="15.6" thickBot="1" x14ac:dyDescent="0.4">
      <c r="C106" s="320" t="s">
        <v>2338</v>
      </c>
      <c r="D106" s="320" t="s">
        <v>267</v>
      </c>
      <c r="E106" s="320" t="s">
        <v>2348</v>
      </c>
      <c r="F106" s="320" t="s">
        <v>70</v>
      </c>
      <c r="G106" s="320" t="s">
        <v>70</v>
      </c>
      <c r="H106" s="319"/>
      <c r="I106" s="320" t="s">
        <v>90</v>
      </c>
      <c r="J106" s="321">
        <v>21425944</v>
      </c>
      <c r="K106" s="319" t="s">
        <v>70</v>
      </c>
      <c r="L106" s="320"/>
      <c r="M106" s="320"/>
      <c r="N106" s="320"/>
    </row>
    <row r="107" spans="2:14" ht="15.6" thickBot="1" x14ac:dyDescent="0.4">
      <c r="B107" s="318"/>
      <c r="C107" s="322" t="s">
        <v>2338</v>
      </c>
      <c r="D107" s="322" t="s">
        <v>2555</v>
      </c>
      <c r="E107" s="322" t="s">
        <v>2350</v>
      </c>
      <c r="F107" s="322" t="s">
        <v>64</v>
      </c>
      <c r="G107" s="322" t="s">
        <v>70</v>
      </c>
      <c r="H107" s="319"/>
      <c r="I107" s="322" t="s">
        <v>90</v>
      </c>
      <c r="J107" s="323">
        <v>21425943.75</v>
      </c>
      <c r="K107" s="319" t="s">
        <v>70</v>
      </c>
      <c r="L107" s="322"/>
      <c r="M107" s="322"/>
      <c r="N107" s="322"/>
    </row>
    <row r="108" spans="2:14" ht="15.6" thickBot="1" x14ac:dyDescent="0.4">
      <c r="C108" s="320" t="s">
        <v>2457</v>
      </c>
      <c r="D108" s="320" t="s">
        <v>2555</v>
      </c>
      <c r="E108" s="320" t="s">
        <v>346</v>
      </c>
      <c r="F108" s="320" t="s">
        <v>64</v>
      </c>
      <c r="G108" s="320" t="s">
        <v>70</v>
      </c>
      <c r="H108" s="319"/>
      <c r="I108" s="320" t="s">
        <v>90</v>
      </c>
      <c r="J108" s="321">
        <v>21000000</v>
      </c>
      <c r="K108" s="319" t="s">
        <v>70</v>
      </c>
      <c r="L108" s="320"/>
      <c r="M108" s="320"/>
      <c r="N108" s="320"/>
    </row>
    <row r="109" spans="2:14" ht="15.6" thickBot="1" x14ac:dyDescent="0.4">
      <c r="B109" s="318"/>
      <c r="C109" s="322" t="s">
        <v>2519</v>
      </c>
      <c r="D109" s="322" t="s">
        <v>2554</v>
      </c>
      <c r="E109" s="322" t="s">
        <v>2359</v>
      </c>
      <c r="F109" s="322" t="s">
        <v>64</v>
      </c>
      <c r="G109" s="322" t="s">
        <v>64</v>
      </c>
      <c r="H109" s="319" t="s">
        <v>2564</v>
      </c>
      <c r="I109" s="322" t="s">
        <v>90</v>
      </c>
      <c r="J109" s="323">
        <v>20848410.971640002</v>
      </c>
      <c r="K109" s="319" t="s">
        <v>70</v>
      </c>
      <c r="L109" s="322"/>
      <c r="M109" s="322"/>
      <c r="N109" s="322"/>
    </row>
    <row r="110" spans="2:14" ht="15.6" thickBot="1" x14ac:dyDescent="0.4">
      <c r="C110" s="320" t="s">
        <v>2517</v>
      </c>
      <c r="D110" s="320" t="s">
        <v>269</v>
      </c>
      <c r="E110" s="320" t="s">
        <v>343</v>
      </c>
      <c r="F110" s="320" t="s">
        <v>64</v>
      </c>
      <c r="G110" s="320" t="s">
        <v>64</v>
      </c>
      <c r="H110" s="319" t="s">
        <v>2562</v>
      </c>
      <c r="I110" s="320" t="s">
        <v>90</v>
      </c>
      <c r="J110" s="321">
        <v>20738625</v>
      </c>
      <c r="K110" s="319" t="s">
        <v>70</v>
      </c>
      <c r="L110" s="320"/>
      <c r="M110" s="320"/>
      <c r="N110" s="320"/>
    </row>
    <row r="111" spans="2:14" ht="15.6" thickBot="1" x14ac:dyDescent="0.4">
      <c r="C111" s="320" t="s">
        <v>2517</v>
      </c>
      <c r="D111" s="320" t="s">
        <v>267</v>
      </c>
      <c r="E111" s="320" t="s">
        <v>2349</v>
      </c>
      <c r="F111" s="320" t="s">
        <v>64</v>
      </c>
      <c r="G111" s="320" t="s">
        <v>64</v>
      </c>
      <c r="H111" s="319" t="s">
        <v>2562</v>
      </c>
      <c r="I111" s="320" t="s">
        <v>90</v>
      </c>
      <c r="J111" s="321">
        <v>20505214</v>
      </c>
      <c r="K111" s="319" t="s">
        <v>70</v>
      </c>
      <c r="L111" s="320"/>
      <c r="M111" s="320"/>
      <c r="N111" s="320"/>
    </row>
    <row r="112" spans="2:14" ht="15.6" thickBot="1" x14ac:dyDescent="0.4">
      <c r="B112" s="318"/>
      <c r="C112" s="322" t="s">
        <v>2338</v>
      </c>
      <c r="D112" s="322" t="s">
        <v>269</v>
      </c>
      <c r="E112" s="322" t="s">
        <v>337</v>
      </c>
      <c r="F112" s="322" t="s">
        <v>70</v>
      </c>
      <c r="G112" s="322" t="s">
        <v>70</v>
      </c>
      <c r="H112" s="319"/>
      <c r="I112" s="322" t="s">
        <v>90</v>
      </c>
      <c r="J112" s="323">
        <v>20022865</v>
      </c>
      <c r="K112" s="319" t="s">
        <v>70</v>
      </c>
      <c r="L112" s="322"/>
      <c r="M112" s="322"/>
      <c r="N112" s="322"/>
    </row>
    <row r="113" spans="2:14" ht="15.6" thickBot="1" x14ac:dyDescent="0.4">
      <c r="C113" s="320" t="s">
        <v>2341</v>
      </c>
      <c r="D113" s="320" t="s">
        <v>269</v>
      </c>
      <c r="E113" s="320" t="s">
        <v>326</v>
      </c>
      <c r="F113" s="320" t="s">
        <v>70</v>
      </c>
      <c r="G113" s="320" t="s">
        <v>70</v>
      </c>
      <c r="H113" s="319" t="s">
        <v>2572</v>
      </c>
      <c r="I113" s="320" t="s">
        <v>90</v>
      </c>
      <c r="J113" s="321">
        <v>19639773</v>
      </c>
      <c r="K113" s="319" t="s">
        <v>70</v>
      </c>
      <c r="L113" s="320"/>
      <c r="M113" s="320"/>
      <c r="N113" s="320"/>
    </row>
    <row r="114" spans="2:14" ht="15.6" thickBot="1" x14ac:dyDescent="0.4">
      <c r="C114" s="320" t="s">
        <v>2337</v>
      </c>
      <c r="D114" s="320" t="s">
        <v>267</v>
      </c>
      <c r="E114" s="320" t="s">
        <v>2348</v>
      </c>
      <c r="F114" s="320" t="s">
        <v>70</v>
      </c>
      <c r="G114" s="320" t="s">
        <v>70</v>
      </c>
      <c r="H114" s="319"/>
      <c r="I114" s="320" t="s">
        <v>90</v>
      </c>
      <c r="J114" s="321">
        <v>19455782</v>
      </c>
      <c r="K114" s="319" t="s">
        <v>70</v>
      </c>
      <c r="L114" s="320"/>
      <c r="M114" s="320"/>
      <c r="N114" s="320"/>
    </row>
    <row r="115" spans="2:14" ht="15.6" thickBot="1" x14ac:dyDescent="0.4">
      <c r="B115" s="318"/>
      <c r="C115" s="322" t="s">
        <v>2518</v>
      </c>
      <c r="D115" s="322" t="s">
        <v>269</v>
      </c>
      <c r="E115" s="322" t="s">
        <v>338</v>
      </c>
      <c r="F115" s="322" t="s">
        <v>64</v>
      </c>
      <c r="G115" s="322" t="s">
        <v>64</v>
      </c>
      <c r="H115" s="319" t="s">
        <v>2563</v>
      </c>
      <c r="I115" s="322" t="s">
        <v>90</v>
      </c>
      <c r="J115" s="323">
        <v>18859701</v>
      </c>
      <c r="K115" s="319" t="s">
        <v>70</v>
      </c>
      <c r="L115" s="322"/>
      <c r="M115" s="322"/>
      <c r="N115" s="322"/>
    </row>
    <row r="116" spans="2:14" ht="15.6" thickBot="1" x14ac:dyDescent="0.4">
      <c r="B116" s="318"/>
      <c r="C116" s="322" t="s">
        <v>2518</v>
      </c>
      <c r="D116" s="322" t="s">
        <v>2554</v>
      </c>
      <c r="E116" s="322" t="s">
        <v>2356</v>
      </c>
      <c r="F116" s="322" t="s">
        <v>64</v>
      </c>
      <c r="G116" s="322" t="s">
        <v>64</v>
      </c>
      <c r="H116" s="319" t="s">
        <v>2563</v>
      </c>
      <c r="I116" s="322" t="s">
        <v>90</v>
      </c>
      <c r="J116" s="323">
        <v>18503268</v>
      </c>
      <c r="K116" s="319" t="s">
        <v>70</v>
      </c>
      <c r="L116" s="322"/>
      <c r="M116" s="322"/>
      <c r="N116" s="322"/>
    </row>
    <row r="117" spans="2:14" ht="15.6" thickBot="1" x14ac:dyDescent="0.4">
      <c r="C117" s="320" t="s">
        <v>2517</v>
      </c>
      <c r="D117" s="320" t="s">
        <v>2554</v>
      </c>
      <c r="E117" s="320" t="s">
        <v>2358</v>
      </c>
      <c r="F117" s="320" t="s">
        <v>64</v>
      </c>
      <c r="G117" s="320" t="s">
        <v>64</v>
      </c>
      <c r="H117" s="319" t="s">
        <v>2562</v>
      </c>
      <c r="I117" s="320" t="s">
        <v>90</v>
      </c>
      <c r="J117" s="321">
        <v>18480005.460000001</v>
      </c>
      <c r="K117" s="319" t="s">
        <v>70</v>
      </c>
      <c r="L117" s="320"/>
      <c r="M117" s="320"/>
      <c r="N117" s="320"/>
    </row>
    <row r="118" spans="2:14" ht="15.6" thickBot="1" x14ac:dyDescent="0.4">
      <c r="C118" s="320" t="s">
        <v>2513</v>
      </c>
      <c r="D118" s="320" t="s">
        <v>267</v>
      </c>
      <c r="E118" s="320" t="s">
        <v>2548</v>
      </c>
      <c r="F118" s="320" t="s">
        <v>70</v>
      </c>
      <c r="G118" s="320" t="s">
        <v>70</v>
      </c>
      <c r="H118" s="319" t="s">
        <v>2559</v>
      </c>
      <c r="I118" s="320" t="s">
        <v>90</v>
      </c>
      <c r="J118" s="321">
        <v>17189005</v>
      </c>
      <c r="K118" s="319" t="s">
        <v>70</v>
      </c>
      <c r="L118" s="320"/>
      <c r="M118" s="320"/>
      <c r="N118" s="320"/>
    </row>
    <row r="119" spans="2:14" ht="15.6" thickBot="1" x14ac:dyDescent="0.4">
      <c r="C119" s="320" t="s">
        <v>2519</v>
      </c>
      <c r="D119" s="320" t="s">
        <v>269</v>
      </c>
      <c r="E119" s="320" t="s">
        <v>343</v>
      </c>
      <c r="F119" s="320" t="s">
        <v>64</v>
      </c>
      <c r="G119" s="320" t="s">
        <v>64</v>
      </c>
      <c r="H119" s="319" t="s">
        <v>2564</v>
      </c>
      <c r="I119" s="320" t="s">
        <v>90</v>
      </c>
      <c r="J119" s="321">
        <v>16690412</v>
      </c>
      <c r="K119" s="319" t="s">
        <v>70</v>
      </c>
      <c r="L119" s="320"/>
      <c r="M119" s="320"/>
      <c r="N119" s="320"/>
    </row>
    <row r="120" spans="2:14" ht="15.6" thickBot="1" x14ac:dyDescent="0.4">
      <c r="B120" s="318"/>
      <c r="C120" s="322" t="s">
        <v>2408</v>
      </c>
      <c r="D120" s="322" t="s">
        <v>267</v>
      </c>
      <c r="E120" s="322" t="s">
        <v>2349</v>
      </c>
      <c r="F120" s="322" t="s">
        <v>70</v>
      </c>
      <c r="G120" s="322" t="s">
        <v>70</v>
      </c>
      <c r="H120" s="319"/>
      <c r="I120" s="322" t="s">
        <v>90</v>
      </c>
      <c r="J120" s="323">
        <v>16425500</v>
      </c>
      <c r="K120" s="319" t="s">
        <v>70</v>
      </c>
      <c r="L120" s="322"/>
      <c r="M120" s="322"/>
      <c r="N120" s="322"/>
    </row>
    <row r="121" spans="2:14" ht="15.6" thickBot="1" x14ac:dyDescent="0.4">
      <c r="C121" s="320" t="s">
        <v>2519</v>
      </c>
      <c r="D121" s="320" t="s">
        <v>2554</v>
      </c>
      <c r="E121" s="320" t="s">
        <v>2358</v>
      </c>
      <c r="F121" s="320" t="s">
        <v>64</v>
      </c>
      <c r="G121" s="320" t="s">
        <v>64</v>
      </c>
      <c r="H121" s="319" t="s">
        <v>2564</v>
      </c>
      <c r="I121" s="320" t="s">
        <v>90</v>
      </c>
      <c r="J121" s="321">
        <v>16311631.410387501</v>
      </c>
      <c r="K121" s="319" t="s">
        <v>70</v>
      </c>
      <c r="L121" s="320"/>
      <c r="M121" s="320"/>
      <c r="N121" s="320"/>
    </row>
    <row r="122" spans="2:14" ht="15.6" thickBot="1" x14ac:dyDescent="0.4">
      <c r="B122" s="318"/>
      <c r="C122" s="322" t="s">
        <v>2406</v>
      </c>
      <c r="D122" s="322" t="s">
        <v>267</v>
      </c>
      <c r="E122" s="322" t="s">
        <v>2349</v>
      </c>
      <c r="F122" s="322" t="s">
        <v>70</v>
      </c>
      <c r="G122" s="322" t="s">
        <v>70</v>
      </c>
      <c r="H122" s="319"/>
      <c r="I122" s="322" t="s">
        <v>90</v>
      </c>
      <c r="J122" s="323">
        <v>16304406</v>
      </c>
      <c r="K122" s="319" t="s">
        <v>70</v>
      </c>
      <c r="L122" s="322"/>
      <c r="M122" s="322"/>
      <c r="N122" s="322"/>
    </row>
    <row r="123" spans="2:14" ht="15.6" thickBot="1" x14ac:dyDescent="0.4">
      <c r="C123" s="320" t="s">
        <v>2516</v>
      </c>
      <c r="D123" s="320" t="s">
        <v>2556</v>
      </c>
      <c r="E123" s="320" t="s">
        <v>2550</v>
      </c>
      <c r="F123" s="320" t="s">
        <v>64</v>
      </c>
      <c r="G123" s="320" t="s">
        <v>64</v>
      </c>
      <c r="H123" s="319" t="s">
        <v>2561</v>
      </c>
      <c r="I123" s="320" t="s">
        <v>90</v>
      </c>
      <c r="J123" s="321">
        <v>16302509</v>
      </c>
      <c r="K123" s="319" t="s">
        <v>70</v>
      </c>
      <c r="L123" s="320"/>
      <c r="M123" s="320"/>
      <c r="N123" s="320"/>
    </row>
    <row r="124" spans="2:14" ht="15.6" thickBot="1" x14ac:dyDescent="0.4">
      <c r="B124" s="318"/>
      <c r="C124" s="322" t="s">
        <v>2519</v>
      </c>
      <c r="D124" s="322" t="s">
        <v>2554</v>
      </c>
      <c r="E124" s="322" t="s">
        <v>2357</v>
      </c>
      <c r="F124" s="322" t="s">
        <v>64</v>
      </c>
      <c r="G124" s="322" t="s">
        <v>64</v>
      </c>
      <c r="H124" s="319" t="s">
        <v>2564</v>
      </c>
      <c r="I124" s="322" t="s">
        <v>90</v>
      </c>
      <c r="J124" s="323">
        <v>15839980</v>
      </c>
      <c r="K124" s="319" t="s">
        <v>70</v>
      </c>
      <c r="L124" s="322"/>
      <c r="M124" s="322"/>
      <c r="N124" s="322"/>
    </row>
    <row r="125" spans="2:14" ht="15.6" thickBot="1" x14ac:dyDescent="0.4">
      <c r="B125" s="318"/>
      <c r="C125" s="322" t="s">
        <v>2517</v>
      </c>
      <c r="D125" s="322" t="s">
        <v>269</v>
      </c>
      <c r="E125" s="322" t="s">
        <v>2347</v>
      </c>
      <c r="F125" s="322" t="s">
        <v>70</v>
      </c>
      <c r="G125" s="322" t="s">
        <v>70</v>
      </c>
      <c r="H125" s="319" t="s">
        <v>2562</v>
      </c>
      <c r="I125" s="322" t="s">
        <v>90</v>
      </c>
      <c r="J125" s="323">
        <v>15427409</v>
      </c>
      <c r="K125" s="319" t="s">
        <v>70</v>
      </c>
      <c r="L125" s="322"/>
      <c r="M125" s="322"/>
      <c r="N125" s="322"/>
    </row>
    <row r="126" spans="2:14" ht="15.6" thickBot="1" x14ac:dyDescent="0.4">
      <c r="C126" s="320" t="s">
        <v>2377</v>
      </c>
      <c r="D126" s="320" t="s">
        <v>269</v>
      </c>
      <c r="E126" s="320" t="s">
        <v>337</v>
      </c>
      <c r="F126" s="320" t="s">
        <v>70</v>
      </c>
      <c r="G126" s="320" t="s">
        <v>70</v>
      </c>
      <c r="H126" s="319"/>
      <c r="I126" s="320" t="s">
        <v>90</v>
      </c>
      <c r="J126" s="324">
        <v>15426190</v>
      </c>
      <c r="K126" s="319" t="s">
        <v>70</v>
      </c>
      <c r="L126" s="320"/>
      <c r="M126" s="320"/>
      <c r="N126" s="320"/>
    </row>
    <row r="127" spans="2:14" ht="15.6" thickBot="1" x14ac:dyDescent="0.4">
      <c r="B127" s="318"/>
      <c r="C127" s="322" t="s">
        <v>291</v>
      </c>
      <c r="D127" s="322" t="s">
        <v>269</v>
      </c>
      <c r="E127" s="322" t="s">
        <v>337</v>
      </c>
      <c r="F127" s="322" t="s">
        <v>70</v>
      </c>
      <c r="G127" s="322" t="s">
        <v>70</v>
      </c>
      <c r="H127" s="319"/>
      <c r="I127" s="322" t="s">
        <v>90</v>
      </c>
      <c r="J127" s="323">
        <v>15149120</v>
      </c>
      <c r="K127" s="319" t="s">
        <v>70</v>
      </c>
      <c r="L127" s="322"/>
      <c r="M127" s="322"/>
      <c r="N127" s="322"/>
    </row>
    <row r="128" spans="2:14" ht="15.6" thickBot="1" x14ac:dyDescent="0.4">
      <c r="C128" s="320" t="s">
        <v>2380</v>
      </c>
      <c r="D128" s="320" t="s">
        <v>2555</v>
      </c>
      <c r="E128" s="320" t="s">
        <v>348</v>
      </c>
      <c r="F128" s="320" t="s">
        <v>64</v>
      </c>
      <c r="G128" s="320" t="s">
        <v>70</v>
      </c>
      <c r="H128" s="319"/>
      <c r="I128" s="320" t="s">
        <v>90</v>
      </c>
      <c r="J128" s="321">
        <v>15000000</v>
      </c>
      <c r="K128" s="319" t="s">
        <v>70</v>
      </c>
      <c r="L128" s="320"/>
      <c r="M128" s="320"/>
      <c r="N128" s="320"/>
    </row>
    <row r="129" spans="2:15" ht="15.6" thickBot="1" x14ac:dyDescent="0.4">
      <c r="C129" s="320" t="s">
        <v>2383</v>
      </c>
      <c r="D129" s="320" t="s">
        <v>2555</v>
      </c>
      <c r="E129" s="320" t="s">
        <v>346</v>
      </c>
      <c r="F129" s="320" t="s">
        <v>64</v>
      </c>
      <c r="G129" s="320" t="s">
        <v>70</v>
      </c>
      <c r="H129" s="319"/>
      <c r="I129" s="320" t="s">
        <v>90</v>
      </c>
      <c r="J129" s="321">
        <v>15000000</v>
      </c>
      <c r="K129" s="319" t="s">
        <v>70</v>
      </c>
      <c r="L129" s="320"/>
      <c r="M129" s="320"/>
      <c r="N129" s="320"/>
    </row>
    <row r="130" spans="2:15" ht="15.6" thickBot="1" x14ac:dyDescent="0.4">
      <c r="B130" s="318"/>
      <c r="C130" s="322" t="s">
        <v>2458</v>
      </c>
      <c r="D130" s="322" t="s">
        <v>2555</v>
      </c>
      <c r="E130" s="322" t="s">
        <v>346</v>
      </c>
      <c r="F130" s="322" t="s">
        <v>64</v>
      </c>
      <c r="G130" s="322" t="s">
        <v>70</v>
      </c>
      <c r="H130" s="319"/>
      <c r="I130" s="322" t="s">
        <v>90</v>
      </c>
      <c r="J130" s="323">
        <v>15000000</v>
      </c>
      <c r="K130" s="319" t="s">
        <v>70</v>
      </c>
      <c r="L130" s="322"/>
      <c r="M130" s="322"/>
      <c r="N130" s="322"/>
    </row>
    <row r="131" spans="2:15" ht="15.6" thickBot="1" x14ac:dyDescent="0.4">
      <c r="C131" s="320" t="s">
        <v>2389</v>
      </c>
      <c r="D131" s="320" t="s">
        <v>269</v>
      </c>
      <c r="E131" s="320" t="s">
        <v>331</v>
      </c>
      <c r="F131" s="320" t="s">
        <v>70</v>
      </c>
      <c r="G131" s="320" t="s">
        <v>70</v>
      </c>
      <c r="H131" s="319"/>
      <c r="I131" s="320" t="s">
        <v>90</v>
      </c>
      <c r="J131" s="321">
        <v>14986767</v>
      </c>
      <c r="K131" s="319" t="s">
        <v>70</v>
      </c>
      <c r="L131" s="320"/>
      <c r="M131" s="320"/>
      <c r="N131" s="320"/>
    </row>
    <row r="132" spans="2:15" ht="15.6" thickBot="1" x14ac:dyDescent="0.4">
      <c r="B132" s="318"/>
      <c r="C132" s="322" t="s">
        <v>2512</v>
      </c>
      <c r="D132" s="322" t="s">
        <v>269</v>
      </c>
      <c r="E132" s="322" t="s">
        <v>326</v>
      </c>
      <c r="F132" s="322" t="s">
        <v>70</v>
      </c>
      <c r="G132" s="322" t="s">
        <v>70</v>
      </c>
      <c r="H132" s="319" t="s">
        <v>2558</v>
      </c>
      <c r="I132" s="322" t="s">
        <v>90</v>
      </c>
      <c r="J132" s="323">
        <v>14709278</v>
      </c>
      <c r="K132" s="319" t="s">
        <v>70</v>
      </c>
      <c r="L132" s="322"/>
      <c r="M132" s="322"/>
      <c r="N132" s="322"/>
    </row>
    <row r="133" spans="2:15" ht="15.6" thickBot="1" x14ac:dyDescent="0.4">
      <c r="B133" s="318"/>
      <c r="C133" s="322" t="s">
        <v>2378</v>
      </c>
      <c r="D133" s="322" t="s">
        <v>269</v>
      </c>
      <c r="E133" s="322" t="s">
        <v>342</v>
      </c>
      <c r="F133" s="322" t="s">
        <v>70</v>
      </c>
      <c r="G133" s="322" t="s">
        <v>70</v>
      </c>
      <c r="H133" s="319"/>
      <c r="I133" s="322" t="s">
        <v>90</v>
      </c>
      <c r="J133" s="323">
        <v>14503560</v>
      </c>
      <c r="K133" s="319" t="s">
        <v>70</v>
      </c>
      <c r="L133" s="322"/>
      <c r="M133" s="322"/>
      <c r="N133" s="322"/>
    </row>
    <row r="134" spans="2:15" ht="15.6" thickBot="1" x14ac:dyDescent="0.4">
      <c r="C134" s="320" t="s">
        <v>2379</v>
      </c>
      <c r="D134" s="320" t="s">
        <v>267</v>
      </c>
      <c r="E134" s="320" t="s">
        <v>2348</v>
      </c>
      <c r="F134" s="320" t="s">
        <v>70</v>
      </c>
      <c r="G134" s="320" t="s">
        <v>70</v>
      </c>
      <c r="H134" s="319"/>
      <c r="I134" s="320" t="s">
        <v>90</v>
      </c>
      <c r="J134" s="321">
        <v>13722450</v>
      </c>
      <c r="K134" s="319" t="s">
        <v>70</v>
      </c>
      <c r="L134" s="320"/>
      <c r="M134" s="320"/>
      <c r="N134" s="320"/>
    </row>
    <row r="135" spans="2:15" ht="15.6" thickBot="1" x14ac:dyDescent="0.4">
      <c r="B135" s="318"/>
      <c r="C135" s="322" t="s">
        <v>2521</v>
      </c>
      <c r="D135" s="322" t="s">
        <v>2556</v>
      </c>
      <c r="E135" s="322" t="s">
        <v>2550</v>
      </c>
      <c r="F135" s="322" t="s">
        <v>64</v>
      </c>
      <c r="G135" s="322" t="s">
        <v>64</v>
      </c>
      <c r="H135" s="319" t="s">
        <v>2566</v>
      </c>
      <c r="I135" s="322" t="s">
        <v>90</v>
      </c>
      <c r="J135" s="323">
        <v>13597880</v>
      </c>
      <c r="K135" s="319" t="s">
        <v>70</v>
      </c>
      <c r="L135" s="322"/>
      <c r="M135" s="322"/>
      <c r="N135" s="322"/>
    </row>
    <row r="136" spans="2:15" ht="15.6" thickBot="1" x14ac:dyDescent="0.4">
      <c r="C136" s="320" t="s">
        <v>2517</v>
      </c>
      <c r="D136" s="320" t="s">
        <v>269</v>
      </c>
      <c r="E136" s="320" t="s">
        <v>2346</v>
      </c>
      <c r="F136" s="320" t="s">
        <v>70</v>
      </c>
      <c r="G136" s="320" t="s">
        <v>70</v>
      </c>
      <c r="H136" s="319" t="s">
        <v>2562</v>
      </c>
      <c r="I136" s="320" t="s">
        <v>90</v>
      </c>
      <c r="J136" s="321">
        <v>12743197</v>
      </c>
      <c r="K136" s="319" t="s">
        <v>70</v>
      </c>
      <c r="L136" s="320"/>
      <c r="M136" s="320"/>
      <c r="N136" s="320"/>
    </row>
    <row r="137" spans="2:15" ht="15.6" thickBot="1" x14ac:dyDescent="0.4">
      <c r="C137" s="320" t="s">
        <v>2518</v>
      </c>
      <c r="D137" s="320" t="s">
        <v>2554</v>
      </c>
      <c r="E137" s="320" t="s">
        <v>2357</v>
      </c>
      <c r="F137" s="320" t="s">
        <v>64</v>
      </c>
      <c r="G137" s="320" t="s">
        <v>64</v>
      </c>
      <c r="H137" s="319" t="s">
        <v>2563</v>
      </c>
      <c r="I137" s="320" t="s">
        <v>90</v>
      </c>
      <c r="J137" s="321">
        <v>12335512</v>
      </c>
      <c r="K137" s="319" t="s">
        <v>70</v>
      </c>
      <c r="L137" s="320"/>
      <c r="M137" s="320"/>
      <c r="N137" s="320"/>
    </row>
    <row r="138" spans="2:15" ht="15.6" thickBot="1" x14ac:dyDescent="0.4">
      <c r="B138" s="318"/>
      <c r="C138" s="322" t="s">
        <v>2512</v>
      </c>
      <c r="D138" s="322" t="s">
        <v>267</v>
      </c>
      <c r="E138" s="322" t="s">
        <v>2348</v>
      </c>
      <c r="F138" s="322" t="s">
        <v>70</v>
      </c>
      <c r="G138" s="322" t="s">
        <v>70</v>
      </c>
      <c r="H138" s="319" t="s">
        <v>2558</v>
      </c>
      <c r="I138" s="322" t="s">
        <v>90</v>
      </c>
      <c r="J138" s="323">
        <v>12118363</v>
      </c>
      <c r="K138" s="319" t="s">
        <v>70</v>
      </c>
      <c r="L138" s="322"/>
      <c r="M138" s="322"/>
      <c r="N138" s="322"/>
    </row>
    <row r="139" spans="2:15" ht="15.6" thickBot="1" x14ac:dyDescent="0.4">
      <c r="C139" s="320" t="s">
        <v>2469</v>
      </c>
      <c r="D139" s="320" t="s">
        <v>2555</v>
      </c>
      <c r="E139" s="320" t="s">
        <v>346</v>
      </c>
      <c r="F139" s="320" t="s">
        <v>64</v>
      </c>
      <c r="G139" s="320" t="s">
        <v>70</v>
      </c>
      <c r="H139" s="319" t="s">
        <v>2571</v>
      </c>
      <c r="I139" s="320" t="s">
        <v>90</v>
      </c>
      <c r="J139" s="323">
        <v>12000000</v>
      </c>
      <c r="K139" s="319" t="s">
        <v>70</v>
      </c>
      <c r="L139" s="320"/>
      <c r="M139" s="320"/>
      <c r="N139" s="320"/>
    </row>
    <row r="140" spans="2:15" ht="15.6" thickBot="1" x14ac:dyDescent="0.4">
      <c r="C140" s="320" t="s">
        <v>2381</v>
      </c>
      <c r="D140" s="320" t="s">
        <v>267</v>
      </c>
      <c r="E140" s="320" t="s">
        <v>2348</v>
      </c>
      <c r="F140" s="320" t="s">
        <v>70</v>
      </c>
      <c r="G140" s="320" t="s">
        <v>70</v>
      </c>
      <c r="H140" s="319"/>
      <c r="I140" s="320" t="s">
        <v>90</v>
      </c>
      <c r="J140" s="321">
        <v>11636375</v>
      </c>
      <c r="K140" s="319" t="s">
        <v>70</v>
      </c>
      <c r="L140" s="320"/>
      <c r="M140" s="320"/>
      <c r="N140" s="320"/>
    </row>
    <row r="141" spans="2:15" ht="15" customHeight="1" thickBot="1" x14ac:dyDescent="0.4">
      <c r="B141" s="318"/>
      <c r="C141" s="322" t="s">
        <v>2381</v>
      </c>
      <c r="D141" s="322" t="s">
        <v>2555</v>
      </c>
      <c r="E141" s="322" t="s">
        <v>2350</v>
      </c>
      <c r="F141" s="322" t="s">
        <v>64</v>
      </c>
      <c r="G141" s="322" t="s">
        <v>70</v>
      </c>
      <c r="H141" s="319"/>
      <c r="I141" s="322" t="s">
        <v>90</v>
      </c>
      <c r="J141" s="323">
        <v>11636375</v>
      </c>
      <c r="K141" s="319" t="s">
        <v>70</v>
      </c>
      <c r="L141" s="322"/>
      <c r="M141" s="322"/>
      <c r="N141" s="322"/>
    </row>
    <row r="142" spans="2:15" ht="15.6" thickBot="1" x14ac:dyDescent="0.4">
      <c r="B142" s="318"/>
      <c r="C142" s="322" t="s">
        <v>2518</v>
      </c>
      <c r="D142" s="322" t="s">
        <v>2554</v>
      </c>
      <c r="E142" s="322" t="s">
        <v>2358</v>
      </c>
      <c r="F142" s="322" t="s">
        <v>64</v>
      </c>
      <c r="G142" s="322" t="s">
        <v>64</v>
      </c>
      <c r="H142" s="319" t="s">
        <v>2563</v>
      </c>
      <c r="I142" s="322" t="s">
        <v>90</v>
      </c>
      <c r="J142" s="323">
        <v>11371151.668260001</v>
      </c>
      <c r="K142" s="319" t="s">
        <v>70</v>
      </c>
      <c r="L142" s="322"/>
      <c r="M142" s="322"/>
      <c r="N142" s="322"/>
    </row>
    <row r="143" spans="2:15" ht="14.25" customHeight="1" thickBot="1" x14ac:dyDescent="0.4">
      <c r="B143" s="318"/>
      <c r="C143" s="322" t="s">
        <v>2521</v>
      </c>
      <c r="D143" s="322" t="s">
        <v>2554</v>
      </c>
      <c r="E143" s="322" t="s">
        <v>2357</v>
      </c>
      <c r="F143" s="322" t="s">
        <v>64</v>
      </c>
      <c r="G143" s="322" t="s">
        <v>64</v>
      </c>
      <c r="H143" s="319" t="s">
        <v>2566</v>
      </c>
      <c r="I143" s="322" t="s">
        <v>90</v>
      </c>
      <c r="J143" s="323">
        <v>11081700</v>
      </c>
      <c r="K143" s="319" t="s">
        <v>70</v>
      </c>
      <c r="L143" s="322"/>
      <c r="M143" s="322"/>
      <c r="N143" s="322"/>
      <c r="O143" s="238"/>
    </row>
    <row r="144" spans="2:15" ht="17.25" customHeight="1" thickBot="1" x14ac:dyDescent="0.4">
      <c r="B144" s="318"/>
      <c r="C144" s="322" t="s">
        <v>2465</v>
      </c>
      <c r="D144" s="322" t="s">
        <v>2555</v>
      </c>
      <c r="E144" s="322" t="s">
        <v>348</v>
      </c>
      <c r="F144" s="322" t="s">
        <v>64</v>
      </c>
      <c r="G144" s="322" t="s">
        <v>70</v>
      </c>
      <c r="H144" s="319"/>
      <c r="I144" s="322" t="s">
        <v>90</v>
      </c>
      <c r="J144" s="323">
        <v>11040000</v>
      </c>
      <c r="K144" s="319" t="s">
        <v>70</v>
      </c>
      <c r="L144" s="322"/>
      <c r="M144" s="322"/>
      <c r="N144" s="322"/>
      <c r="O144" s="239"/>
    </row>
    <row r="145" spans="2:15" ht="13.5" customHeight="1" thickBot="1" x14ac:dyDescent="0.4">
      <c r="B145" s="318"/>
      <c r="C145" s="322" t="s">
        <v>2390</v>
      </c>
      <c r="D145" s="322" t="s">
        <v>269</v>
      </c>
      <c r="E145" s="322" t="s">
        <v>2546</v>
      </c>
      <c r="F145" s="322" t="s">
        <v>70</v>
      </c>
      <c r="G145" s="322" t="s">
        <v>70</v>
      </c>
      <c r="H145" s="319"/>
      <c r="I145" s="322" t="s">
        <v>90</v>
      </c>
      <c r="J145" s="323">
        <v>10547350</v>
      </c>
      <c r="K145" s="319" t="s">
        <v>70</v>
      </c>
      <c r="L145" s="322"/>
      <c r="M145" s="322"/>
      <c r="N145" s="322"/>
      <c r="O145" s="240"/>
    </row>
    <row r="146" spans="2:15" ht="13.5" customHeight="1" thickBot="1" x14ac:dyDescent="0.4">
      <c r="C146" s="320" t="s">
        <v>2517</v>
      </c>
      <c r="D146" s="320" t="s">
        <v>269</v>
      </c>
      <c r="E146" s="320" t="s">
        <v>337</v>
      </c>
      <c r="F146" s="320" t="s">
        <v>70</v>
      </c>
      <c r="G146" s="320" t="s">
        <v>70</v>
      </c>
      <c r="H146" s="319" t="s">
        <v>2562</v>
      </c>
      <c r="I146" s="320" t="s">
        <v>90</v>
      </c>
      <c r="J146" s="321">
        <v>10533115</v>
      </c>
      <c r="K146" s="319" t="s">
        <v>70</v>
      </c>
      <c r="L146" s="320"/>
      <c r="M146" s="320"/>
      <c r="N146" s="320"/>
      <c r="O146" s="240"/>
    </row>
    <row r="147" spans="2:15" ht="13.5" customHeight="1" thickBot="1" x14ac:dyDescent="0.4">
      <c r="B147" s="318"/>
      <c r="C147" s="322" t="s">
        <v>2469</v>
      </c>
      <c r="D147" s="322" t="s">
        <v>2555</v>
      </c>
      <c r="E147" s="322" t="s">
        <v>348</v>
      </c>
      <c r="F147" s="322" t="s">
        <v>64</v>
      </c>
      <c r="G147" s="322" t="s">
        <v>70</v>
      </c>
      <c r="H147" s="319" t="s">
        <v>2571</v>
      </c>
      <c r="I147" s="322" t="s">
        <v>90</v>
      </c>
      <c r="J147" s="326">
        <v>10380000</v>
      </c>
      <c r="K147" s="319" t="s">
        <v>70</v>
      </c>
      <c r="L147" s="322"/>
      <c r="M147" s="322"/>
      <c r="N147" s="322"/>
      <c r="O147" s="240"/>
    </row>
    <row r="148" spans="2:15" ht="13.5" customHeight="1" thickBot="1" x14ac:dyDescent="0.4">
      <c r="B148" s="318"/>
      <c r="C148" s="322" t="s">
        <v>2436</v>
      </c>
      <c r="D148" s="322" t="s">
        <v>2555</v>
      </c>
      <c r="E148" s="322" t="s">
        <v>346</v>
      </c>
      <c r="F148" s="322" t="s">
        <v>64</v>
      </c>
      <c r="G148" s="322" t="s">
        <v>70</v>
      </c>
      <c r="H148" s="319"/>
      <c r="I148" s="322" t="s">
        <v>90</v>
      </c>
      <c r="J148" s="323">
        <v>10200000</v>
      </c>
      <c r="K148" s="319" t="s">
        <v>70</v>
      </c>
      <c r="L148" s="322"/>
      <c r="M148" s="322"/>
      <c r="N148" s="322"/>
      <c r="O148" s="240"/>
    </row>
    <row r="149" spans="2:15" ht="13.5" customHeight="1" thickBot="1" x14ac:dyDescent="0.4">
      <c r="C149" s="320" t="s">
        <v>290</v>
      </c>
      <c r="D149" s="320" t="s">
        <v>267</v>
      </c>
      <c r="E149" s="320" t="s">
        <v>2349</v>
      </c>
      <c r="F149" s="320" t="s">
        <v>70</v>
      </c>
      <c r="G149" s="320" t="s">
        <v>70</v>
      </c>
      <c r="H149" s="319"/>
      <c r="I149" s="320" t="s">
        <v>90</v>
      </c>
      <c r="J149" s="321">
        <v>9735383</v>
      </c>
      <c r="K149" s="319" t="s">
        <v>70</v>
      </c>
      <c r="L149" s="320"/>
      <c r="M149" s="320"/>
      <c r="N149" s="320"/>
      <c r="O149" s="240"/>
    </row>
    <row r="150" spans="2:15" ht="13.5" customHeight="1" thickBot="1" x14ac:dyDescent="0.4">
      <c r="B150" s="318"/>
      <c r="C150" s="322" t="s">
        <v>2389</v>
      </c>
      <c r="D150" s="322" t="s">
        <v>267</v>
      </c>
      <c r="E150" s="322" t="s">
        <v>2349</v>
      </c>
      <c r="F150" s="322" t="s">
        <v>70</v>
      </c>
      <c r="G150" s="322" t="s">
        <v>70</v>
      </c>
      <c r="H150" s="319"/>
      <c r="I150" s="322" t="s">
        <v>90</v>
      </c>
      <c r="J150" s="323">
        <v>9152237</v>
      </c>
      <c r="K150" s="319" t="s">
        <v>70</v>
      </c>
      <c r="L150" s="322"/>
      <c r="M150" s="322"/>
      <c r="N150" s="322"/>
      <c r="O150" s="240"/>
    </row>
    <row r="151" spans="2:15" ht="13.5" customHeight="1" thickBot="1" x14ac:dyDescent="0.4">
      <c r="C151" s="320" t="s">
        <v>2455</v>
      </c>
      <c r="D151" s="320" t="s">
        <v>2555</v>
      </c>
      <c r="E151" s="320" t="s">
        <v>346</v>
      </c>
      <c r="F151" s="320" t="s">
        <v>64</v>
      </c>
      <c r="G151" s="320" t="s">
        <v>70</v>
      </c>
      <c r="H151" s="319"/>
      <c r="I151" s="320" t="s">
        <v>90</v>
      </c>
      <c r="J151" s="321">
        <v>9000000</v>
      </c>
      <c r="K151" s="319" t="s">
        <v>70</v>
      </c>
      <c r="L151" s="320"/>
      <c r="M151" s="320"/>
      <c r="N151" s="320"/>
      <c r="O151" s="240"/>
    </row>
    <row r="152" spans="2:15" ht="13.5" customHeight="1" thickBot="1" x14ac:dyDescent="0.4">
      <c r="B152" s="318"/>
      <c r="C152" s="322" t="s">
        <v>2459</v>
      </c>
      <c r="D152" s="322" t="s">
        <v>2555</v>
      </c>
      <c r="E152" s="322" t="s">
        <v>348</v>
      </c>
      <c r="F152" s="322" t="s">
        <v>64</v>
      </c>
      <c r="G152" s="322" t="s">
        <v>70</v>
      </c>
      <c r="H152" s="319"/>
      <c r="I152" s="322" t="s">
        <v>90</v>
      </c>
      <c r="J152" s="323">
        <v>9000000</v>
      </c>
      <c r="K152" s="319" t="s">
        <v>70</v>
      </c>
      <c r="L152" s="322"/>
      <c r="M152" s="322"/>
      <c r="N152" s="322"/>
      <c r="O152" s="240"/>
    </row>
    <row r="153" spans="2:15" ht="13.5" customHeight="1" thickBot="1" x14ac:dyDescent="0.4">
      <c r="C153" s="320" t="s">
        <v>2461</v>
      </c>
      <c r="D153" s="320" t="s">
        <v>2555</v>
      </c>
      <c r="E153" s="320" t="s">
        <v>346</v>
      </c>
      <c r="F153" s="320" t="s">
        <v>64</v>
      </c>
      <c r="G153" s="320" t="s">
        <v>70</v>
      </c>
      <c r="H153" s="319"/>
      <c r="I153" s="320" t="s">
        <v>90</v>
      </c>
      <c r="J153" s="321">
        <v>9000000</v>
      </c>
      <c r="K153" s="319" t="s">
        <v>70</v>
      </c>
      <c r="L153" s="320"/>
      <c r="M153" s="320"/>
      <c r="N153" s="320"/>
      <c r="O153" s="240"/>
    </row>
    <row r="154" spans="2:15" ht="13.5" customHeight="1" thickBot="1" x14ac:dyDescent="0.4">
      <c r="B154" s="318"/>
      <c r="C154" s="322" t="s">
        <v>2518</v>
      </c>
      <c r="D154" s="322" t="s">
        <v>269</v>
      </c>
      <c r="E154" s="322" t="s">
        <v>343</v>
      </c>
      <c r="F154" s="322" t="s">
        <v>64</v>
      </c>
      <c r="G154" s="322" t="s">
        <v>64</v>
      </c>
      <c r="H154" s="319" t="s">
        <v>2563</v>
      </c>
      <c r="I154" s="322" t="s">
        <v>90</v>
      </c>
      <c r="J154" s="323">
        <v>8715728</v>
      </c>
      <c r="K154" s="319" t="s">
        <v>70</v>
      </c>
      <c r="L154" s="322"/>
      <c r="M154" s="322"/>
      <c r="N154" s="322"/>
      <c r="O154" s="240"/>
    </row>
    <row r="155" spans="2:15" ht="13.5" customHeight="1" thickBot="1" x14ac:dyDescent="0.4">
      <c r="B155" s="318"/>
      <c r="C155" s="322" t="s">
        <v>2383</v>
      </c>
      <c r="D155" s="322" t="s">
        <v>2555</v>
      </c>
      <c r="E155" s="322" t="s">
        <v>348</v>
      </c>
      <c r="F155" s="322" t="s">
        <v>64</v>
      </c>
      <c r="G155" s="322" t="s">
        <v>70</v>
      </c>
      <c r="H155" s="319"/>
      <c r="I155" s="322" t="s">
        <v>90</v>
      </c>
      <c r="J155" s="323">
        <v>8700000</v>
      </c>
      <c r="K155" s="319" t="s">
        <v>70</v>
      </c>
      <c r="L155" s="322"/>
      <c r="M155" s="322"/>
      <c r="N155" s="322"/>
      <c r="O155" s="240"/>
    </row>
    <row r="156" spans="2:15" ht="13.5" customHeight="1" thickBot="1" x14ac:dyDescent="0.4">
      <c r="C156" s="320" t="s">
        <v>2516</v>
      </c>
      <c r="D156" s="320" t="s">
        <v>267</v>
      </c>
      <c r="E156" s="320" t="s">
        <v>2548</v>
      </c>
      <c r="F156" s="320" t="s">
        <v>70</v>
      </c>
      <c r="G156" s="320" t="s">
        <v>70</v>
      </c>
      <c r="H156" s="319" t="s">
        <v>2561</v>
      </c>
      <c r="I156" s="320" t="s">
        <v>90</v>
      </c>
      <c r="J156" s="321">
        <v>8607000</v>
      </c>
      <c r="K156" s="319" t="s">
        <v>70</v>
      </c>
      <c r="L156" s="320"/>
      <c r="M156" s="320"/>
      <c r="N156" s="320"/>
      <c r="O156" s="240"/>
    </row>
    <row r="157" spans="2:15" ht="17.25" customHeight="1" thickBot="1" x14ac:dyDescent="0.4">
      <c r="C157" s="320" t="s">
        <v>2408</v>
      </c>
      <c r="D157" s="320" t="s">
        <v>267</v>
      </c>
      <c r="E157" s="320" t="s">
        <v>2348</v>
      </c>
      <c r="F157" s="320" t="s">
        <v>70</v>
      </c>
      <c r="G157" s="320" t="s">
        <v>70</v>
      </c>
      <c r="H157" s="319"/>
      <c r="I157" s="320" t="s">
        <v>90</v>
      </c>
      <c r="J157" s="321">
        <v>8212750</v>
      </c>
      <c r="K157" s="319" t="s">
        <v>70</v>
      </c>
      <c r="L157" s="320"/>
      <c r="M157" s="320"/>
      <c r="N157" s="320"/>
      <c r="O157" s="241"/>
    </row>
    <row r="158" spans="2:15" ht="15.6" thickBot="1" x14ac:dyDescent="0.4">
      <c r="B158" s="318"/>
      <c r="C158" s="322" t="s">
        <v>2408</v>
      </c>
      <c r="D158" s="322" t="s">
        <v>2555</v>
      </c>
      <c r="E158" s="322" t="s">
        <v>2350</v>
      </c>
      <c r="F158" s="322" t="s">
        <v>64</v>
      </c>
      <c r="G158" s="322" t="s">
        <v>70</v>
      </c>
      <c r="H158" s="319"/>
      <c r="I158" s="322" t="s">
        <v>90</v>
      </c>
      <c r="J158" s="323">
        <v>8212750</v>
      </c>
      <c r="K158" s="319" t="s">
        <v>70</v>
      </c>
      <c r="L158" s="322"/>
      <c r="M158" s="322"/>
      <c r="N158" s="322"/>
    </row>
    <row r="159" spans="2:15" ht="15.6" thickBot="1" x14ac:dyDescent="0.4">
      <c r="C159" s="320" t="s">
        <v>2433</v>
      </c>
      <c r="D159" s="320" t="s">
        <v>2555</v>
      </c>
      <c r="E159" s="320" t="s">
        <v>346</v>
      </c>
      <c r="F159" s="320" t="s">
        <v>64</v>
      </c>
      <c r="G159" s="320" t="s">
        <v>70</v>
      </c>
      <c r="H159" s="319"/>
      <c r="I159" s="320" t="s">
        <v>90</v>
      </c>
      <c r="J159" s="321">
        <v>8000000</v>
      </c>
      <c r="K159" s="319" t="s">
        <v>70</v>
      </c>
      <c r="L159" s="320"/>
      <c r="M159" s="320"/>
      <c r="N159" s="320"/>
    </row>
    <row r="160" spans="2:15" ht="15.6" thickBot="1" x14ac:dyDescent="0.4">
      <c r="B160" s="318"/>
      <c r="C160" s="322" t="s">
        <v>2478</v>
      </c>
      <c r="D160" s="322" t="s">
        <v>2555</v>
      </c>
      <c r="E160" s="322" t="s">
        <v>346</v>
      </c>
      <c r="F160" s="322" t="s">
        <v>64</v>
      </c>
      <c r="G160" s="322" t="s">
        <v>70</v>
      </c>
      <c r="H160" s="319"/>
      <c r="I160" s="322" t="s">
        <v>90</v>
      </c>
      <c r="J160" s="323">
        <v>8000000</v>
      </c>
      <c r="K160" s="319" t="s">
        <v>70</v>
      </c>
      <c r="L160" s="322"/>
      <c r="M160" s="322"/>
      <c r="N160" s="322"/>
    </row>
    <row r="161" spans="2:14" ht="15.6" thickBot="1" x14ac:dyDescent="0.4">
      <c r="B161" s="318"/>
      <c r="C161" s="322" t="s">
        <v>2515</v>
      </c>
      <c r="D161" s="322" t="s">
        <v>2556</v>
      </c>
      <c r="E161" s="322" t="s">
        <v>2550</v>
      </c>
      <c r="F161" s="322" t="s">
        <v>64</v>
      </c>
      <c r="G161" s="322" t="s">
        <v>64</v>
      </c>
      <c r="H161" s="319" t="s">
        <v>2560</v>
      </c>
      <c r="I161" s="322" t="s">
        <v>90</v>
      </c>
      <c r="J161" s="323">
        <v>7698940</v>
      </c>
      <c r="K161" s="319" t="s">
        <v>70</v>
      </c>
      <c r="L161" s="322"/>
      <c r="M161" s="322"/>
      <c r="N161" s="322"/>
    </row>
    <row r="162" spans="2:14" ht="15.6" thickBot="1" x14ac:dyDescent="0.4">
      <c r="C162" s="320" t="s">
        <v>2458</v>
      </c>
      <c r="D162" s="320" t="s">
        <v>2555</v>
      </c>
      <c r="E162" s="320" t="s">
        <v>348</v>
      </c>
      <c r="F162" s="320" t="s">
        <v>64</v>
      </c>
      <c r="G162" s="320" t="s">
        <v>70</v>
      </c>
      <c r="H162" s="319"/>
      <c r="I162" s="320" t="s">
        <v>90</v>
      </c>
      <c r="J162" s="321">
        <v>7500000</v>
      </c>
      <c r="K162" s="319" t="s">
        <v>70</v>
      </c>
      <c r="L162" s="320"/>
      <c r="M162" s="320"/>
      <c r="N162" s="320"/>
    </row>
    <row r="163" spans="2:14" ht="15.6" thickBot="1" x14ac:dyDescent="0.4">
      <c r="C163" s="320" t="s">
        <v>2525</v>
      </c>
      <c r="D163" s="320" t="s">
        <v>269</v>
      </c>
      <c r="E163" s="320" t="s">
        <v>343</v>
      </c>
      <c r="F163" s="320" t="s">
        <v>64</v>
      </c>
      <c r="G163" s="320" t="s">
        <v>70</v>
      </c>
      <c r="H163" s="319" t="s">
        <v>2560</v>
      </c>
      <c r="I163" s="320" t="s">
        <v>90</v>
      </c>
      <c r="J163" s="321">
        <v>7362470</v>
      </c>
      <c r="K163" s="319" t="s">
        <v>70</v>
      </c>
      <c r="L163" s="320"/>
      <c r="M163" s="320"/>
      <c r="N163" s="320"/>
    </row>
    <row r="164" spans="2:14" ht="15.6" thickBot="1" x14ac:dyDescent="0.4">
      <c r="B164" s="318"/>
      <c r="C164" s="322" t="s">
        <v>2406</v>
      </c>
      <c r="D164" s="322" t="s">
        <v>2555</v>
      </c>
      <c r="E164" s="322" t="s">
        <v>2350</v>
      </c>
      <c r="F164" s="322" t="s">
        <v>64</v>
      </c>
      <c r="G164" s="322" t="s">
        <v>70</v>
      </c>
      <c r="H164" s="319"/>
      <c r="I164" s="322" t="s">
        <v>90</v>
      </c>
      <c r="J164" s="323">
        <v>7169815</v>
      </c>
      <c r="K164" s="319" t="s">
        <v>70</v>
      </c>
      <c r="L164" s="322"/>
      <c r="M164" s="322"/>
      <c r="N164" s="322"/>
    </row>
    <row r="165" spans="2:14" ht="15.6" thickBot="1" x14ac:dyDescent="0.4">
      <c r="C165" s="320" t="s">
        <v>2516</v>
      </c>
      <c r="D165" s="320" t="s">
        <v>269</v>
      </c>
      <c r="E165" s="320" t="s">
        <v>342</v>
      </c>
      <c r="F165" s="320" t="s">
        <v>70</v>
      </c>
      <c r="G165" s="320" t="s">
        <v>70</v>
      </c>
      <c r="H165" s="319" t="s">
        <v>2561</v>
      </c>
      <c r="I165" s="320" t="s">
        <v>90</v>
      </c>
      <c r="J165" s="321">
        <v>6841088</v>
      </c>
      <c r="K165" s="319" t="s">
        <v>70</v>
      </c>
      <c r="L165" s="320"/>
      <c r="M165" s="320"/>
      <c r="N165" s="320"/>
    </row>
    <row r="166" spans="2:14" ht="15.6" thickBot="1" x14ac:dyDescent="0.4">
      <c r="C166" s="320" t="s">
        <v>2378</v>
      </c>
      <c r="D166" s="320" t="s">
        <v>2554</v>
      </c>
      <c r="E166" s="320" t="s">
        <v>2552</v>
      </c>
      <c r="F166" s="320" t="s">
        <v>64</v>
      </c>
      <c r="G166" s="320" t="s">
        <v>70</v>
      </c>
      <c r="H166" s="319"/>
      <c r="I166" s="320" t="s">
        <v>90</v>
      </c>
      <c r="J166" s="321">
        <v>6840406</v>
      </c>
      <c r="K166" s="319" t="s">
        <v>70</v>
      </c>
      <c r="L166" s="320"/>
      <c r="M166" s="320"/>
      <c r="N166" s="320"/>
    </row>
    <row r="167" spans="2:14" ht="15.6" thickBot="1" x14ac:dyDescent="0.4">
      <c r="C167" s="320" t="s">
        <v>2407</v>
      </c>
      <c r="D167" s="320" t="s">
        <v>267</v>
      </c>
      <c r="E167" s="320" t="s">
        <v>2349</v>
      </c>
      <c r="F167" s="320" t="s">
        <v>70</v>
      </c>
      <c r="G167" s="320" t="s">
        <v>70</v>
      </c>
      <c r="H167" s="319"/>
      <c r="I167" s="320" t="s">
        <v>90</v>
      </c>
      <c r="J167" s="321">
        <v>6737641</v>
      </c>
      <c r="K167" s="319" t="s">
        <v>70</v>
      </c>
      <c r="L167" s="320"/>
      <c r="M167" s="320"/>
      <c r="N167" s="320"/>
    </row>
    <row r="168" spans="2:14" ht="15.6" thickBot="1" x14ac:dyDescent="0.4">
      <c r="C168" s="320" t="s">
        <v>2390</v>
      </c>
      <c r="D168" s="320" t="s">
        <v>269</v>
      </c>
      <c r="E168" s="320" t="s">
        <v>337</v>
      </c>
      <c r="F168" s="320" t="s">
        <v>70</v>
      </c>
      <c r="G168" s="320" t="s">
        <v>70</v>
      </c>
      <c r="H168" s="319"/>
      <c r="I168" s="320" t="s">
        <v>90</v>
      </c>
      <c r="J168" s="321">
        <v>6564700</v>
      </c>
      <c r="K168" s="319" t="s">
        <v>70</v>
      </c>
      <c r="L168" s="320"/>
      <c r="M168" s="320"/>
      <c r="N168" s="320"/>
    </row>
    <row r="169" spans="2:14" ht="15.6" thickBot="1" x14ac:dyDescent="0.4">
      <c r="C169" s="320" t="s">
        <v>2406</v>
      </c>
      <c r="D169" s="320" t="s">
        <v>267</v>
      </c>
      <c r="E169" s="320" t="s">
        <v>2348</v>
      </c>
      <c r="F169" s="320" t="s">
        <v>70</v>
      </c>
      <c r="G169" s="320" t="s">
        <v>70</v>
      </c>
      <c r="H169" s="319"/>
      <c r="I169" s="320" t="s">
        <v>90</v>
      </c>
      <c r="J169" s="321">
        <v>6521763</v>
      </c>
      <c r="K169" s="319" t="s">
        <v>70</v>
      </c>
      <c r="L169" s="320"/>
      <c r="M169" s="320"/>
      <c r="N169" s="320"/>
    </row>
    <row r="170" spans="2:14" ht="15.6" thickBot="1" x14ac:dyDescent="0.4">
      <c r="C170" s="320" t="s">
        <v>2513</v>
      </c>
      <c r="D170" s="320" t="s">
        <v>267</v>
      </c>
      <c r="E170" s="320" t="s">
        <v>2348</v>
      </c>
      <c r="F170" s="320" t="s">
        <v>70</v>
      </c>
      <c r="G170" s="320" t="s">
        <v>70</v>
      </c>
      <c r="H170" s="319" t="s">
        <v>2559</v>
      </c>
      <c r="I170" s="320" t="s">
        <v>90</v>
      </c>
      <c r="J170" s="321">
        <v>6487861</v>
      </c>
      <c r="K170" s="319" t="s">
        <v>70</v>
      </c>
      <c r="L170" s="320"/>
      <c r="M170" s="320"/>
      <c r="N170" s="320"/>
    </row>
    <row r="171" spans="2:14" ht="15.6" thickBot="1" x14ac:dyDescent="0.4">
      <c r="C171" s="320" t="s">
        <v>2337</v>
      </c>
      <c r="D171" s="320" t="s">
        <v>269</v>
      </c>
      <c r="E171" s="320" t="s">
        <v>2347</v>
      </c>
      <c r="F171" s="320" t="s">
        <v>70</v>
      </c>
      <c r="G171" s="320" t="s">
        <v>70</v>
      </c>
      <c r="H171" s="319"/>
      <c r="I171" s="320" t="s">
        <v>90</v>
      </c>
      <c r="J171" s="321">
        <v>6480000</v>
      </c>
      <c r="K171" s="319" t="s">
        <v>70</v>
      </c>
      <c r="L171" s="320"/>
      <c r="M171" s="320"/>
      <c r="N171" s="320"/>
    </row>
    <row r="172" spans="2:14" ht="15.6" thickBot="1" x14ac:dyDescent="0.4">
      <c r="B172" s="318"/>
      <c r="C172" s="322" t="s">
        <v>2404</v>
      </c>
      <c r="D172" s="322" t="s">
        <v>269</v>
      </c>
      <c r="E172" s="322" t="s">
        <v>2545</v>
      </c>
      <c r="F172" s="322" t="s">
        <v>70</v>
      </c>
      <c r="G172" s="322" t="s">
        <v>70</v>
      </c>
      <c r="H172" s="319"/>
      <c r="I172" s="322" t="s">
        <v>90</v>
      </c>
      <c r="J172" s="323">
        <v>6480000</v>
      </c>
      <c r="K172" s="319" t="s">
        <v>70</v>
      </c>
      <c r="L172" s="322"/>
      <c r="M172" s="322"/>
      <c r="N172" s="322"/>
    </row>
    <row r="173" spans="2:14" ht="15.6" thickBot="1" x14ac:dyDescent="0.4">
      <c r="B173" s="318"/>
      <c r="C173" s="322" t="s">
        <v>2521</v>
      </c>
      <c r="D173" s="322" t="s">
        <v>2554</v>
      </c>
      <c r="E173" s="322" t="s">
        <v>2359</v>
      </c>
      <c r="F173" s="322" t="s">
        <v>64</v>
      </c>
      <c r="G173" s="322" t="s">
        <v>64</v>
      </c>
      <c r="H173" s="319" t="s">
        <v>2566</v>
      </c>
      <c r="I173" s="322" t="s">
        <v>90</v>
      </c>
      <c r="J173" s="323">
        <v>6232600.0029300004</v>
      </c>
      <c r="K173" s="319" t="s">
        <v>70</v>
      </c>
      <c r="L173" s="322"/>
      <c r="M173" s="322"/>
      <c r="N173" s="322"/>
    </row>
    <row r="174" spans="2:14" ht="15.6" thickBot="1" x14ac:dyDescent="0.4">
      <c r="C174" s="320" t="s">
        <v>2341</v>
      </c>
      <c r="D174" s="320" t="s">
        <v>269</v>
      </c>
      <c r="E174" s="320" t="s">
        <v>342</v>
      </c>
      <c r="F174" s="320" t="s">
        <v>70</v>
      </c>
      <c r="G174" s="320" t="s">
        <v>70</v>
      </c>
      <c r="H174" s="319" t="s">
        <v>2572</v>
      </c>
      <c r="I174" s="320" t="s">
        <v>90</v>
      </c>
      <c r="J174" s="321">
        <v>6187690</v>
      </c>
      <c r="K174" s="319" t="s">
        <v>70</v>
      </c>
      <c r="L174" s="320"/>
      <c r="M174" s="320"/>
      <c r="N174" s="320"/>
    </row>
    <row r="175" spans="2:14" ht="15.6" thickBot="1" x14ac:dyDescent="0.4">
      <c r="C175" s="320" t="s">
        <v>2397</v>
      </c>
      <c r="D175" s="320" t="s">
        <v>269</v>
      </c>
      <c r="E175" s="320" t="s">
        <v>334</v>
      </c>
      <c r="F175" s="320" t="s">
        <v>70</v>
      </c>
      <c r="G175" s="320" t="s">
        <v>70</v>
      </c>
      <c r="H175" s="319"/>
      <c r="I175" s="320" t="s">
        <v>90</v>
      </c>
      <c r="J175" s="321">
        <v>6166670</v>
      </c>
      <c r="K175" s="319" t="s">
        <v>70</v>
      </c>
      <c r="L175" s="320"/>
      <c r="M175" s="320"/>
      <c r="N175" s="320"/>
    </row>
    <row r="176" spans="2:14" ht="15.6" thickBot="1" x14ac:dyDescent="0.4">
      <c r="C176" s="320" t="s">
        <v>2393</v>
      </c>
      <c r="D176" s="320" t="s">
        <v>267</v>
      </c>
      <c r="E176" s="320" t="s">
        <v>2349</v>
      </c>
      <c r="F176" s="320" t="s">
        <v>70</v>
      </c>
      <c r="G176" s="320" t="s">
        <v>70</v>
      </c>
      <c r="H176" s="319"/>
      <c r="I176" s="320" t="s">
        <v>90</v>
      </c>
      <c r="J176" s="321">
        <v>6141440</v>
      </c>
      <c r="K176" s="319" t="s">
        <v>70</v>
      </c>
      <c r="L176" s="320"/>
      <c r="M176" s="320"/>
      <c r="N176" s="320"/>
    </row>
    <row r="177" spans="2:14" ht="15.6" thickBot="1" x14ac:dyDescent="0.4">
      <c r="C177" s="320" t="s">
        <v>2516</v>
      </c>
      <c r="D177" s="320" t="s">
        <v>269</v>
      </c>
      <c r="E177" s="320" t="s">
        <v>326</v>
      </c>
      <c r="F177" s="320" t="s">
        <v>70</v>
      </c>
      <c r="G177" s="320" t="s">
        <v>70</v>
      </c>
      <c r="H177" s="319" t="s">
        <v>2561</v>
      </c>
      <c r="I177" s="320" t="s">
        <v>90</v>
      </c>
      <c r="J177" s="321">
        <v>6013803</v>
      </c>
      <c r="K177" s="319" t="s">
        <v>70</v>
      </c>
      <c r="L177" s="320"/>
      <c r="M177" s="320"/>
      <c r="N177" s="320"/>
    </row>
    <row r="178" spans="2:14" ht="15.6" thickBot="1" x14ac:dyDescent="0.4">
      <c r="B178" s="318"/>
      <c r="C178" s="322" t="s">
        <v>2378</v>
      </c>
      <c r="D178" s="322" t="s">
        <v>2555</v>
      </c>
      <c r="E178" s="322" t="s">
        <v>346</v>
      </c>
      <c r="F178" s="322" t="s">
        <v>64</v>
      </c>
      <c r="G178" s="322" t="s">
        <v>70</v>
      </c>
      <c r="H178" s="319"/>
      <c r="I178" s="322" t="s">
        <v>90</v>
      </c>
      <c r="J178" s="323">
        <v>6000000</v>
      </c>
      <c r="K178" s="319" t="s">
        <v>70</v>
      </c>
      <c r="L178" s="322"/>
      <c r="M178" s="322"/>
      <c r="N178" s="322"/>
    </row>
    <row r="179" spans="2:14" ht="15.6" thickBot="1" x14ac:dyDescent="0.4">
      <c r="B179" s="318"/>
      <c r="C179" s="322" t="s">
        <v>2382</v>
      </c>
      <c r="D179" s="322" t="s">
        <v>2555</v>
      </c>
      <c r="E179" s="322" t="s">
        <v>346</v>
      </c>
      <c r="F179" s="322" t="s">
        <v>64</v>
      </c>
      <c r="G179" s="322" t="s">
        <v>70</v>
      </c>
      <c r="H179" s="319" t="s">
        <v>2568</v>
      </c>
      <c r="I179" s="322" t="s">
        <v>90</v>
      </c>
      <c r="J179" s="323">
        <v>6000000</v>
      </c>
      <c r="K179" s="319" t="s">
        <v>70</v>
      </c>
      <c r="L179" s="322"/>
      <c r="M179" s="322"/>
      <c r="N179" s="322"/>
    </row>
    <row r="180" spans="2:14" ht="15.6" thickBot="1" x14ac:dyDescent="0.4">
      <c r="B180" s="318"/>
      <c r="C180" s="322" t="s">
        <v>2355</v>
      </c>
      <c r="D180" s="322" t="s">
        <v>269</v>
      </c>
      <c r="E180" s="322" t="s">
        <v>337</v>
      </c>
      <c r="F180" s="322" t="s">
        <v>70</v>
      </c>
      <c r="G180" s="322" t="s">
        <v>70</v>
      </c>
      <c r="H180" s="319"/>
      <c r="I180" s="322" t="s">
        <v>90</v>
      </c>
      <c r="J180" s="323">
        <v>6000000</v>
      </c>
      <c r="K180" s="319" t="s">
        <v>70</v>
      </c>
      <c r="L180" s="322"/>
      <c r="M180" s="322"/>
      <c r="N180" s="322"/>
    </row>
    <row r="181" spans="2:14" ht="15.6" thickBot="1" x14ac:dyDescent="0.4">
      <c r="B181" s="318"/>
      <c r="C181" s="322" t="s">
        <v>2456</v>
      </c>
      <c r="D181" s="322" t="s">
        <v>2555</v>
      </c>
      <c r="E181" s="322" t="s">
        <v>346</v>
      </c>
      <c r="F181" s="322" t="s">
        <v>64</v>
      </c>
      <c r="G181" s="322" t="s">
        <v>70</v>
      </c>
      <c r="H181" s="319" t="s">
        <v>2569</v>
      </c>
      <c r="I181" s="322" t="s">
        <v>90</v>
      </c>
      <c r="J181" s="323">
        <v>6000000</v>
      </c>
      <c r="K181" s="319" t="s">
        <v>70</v>
      </c>
      <c r="L181" s="322"/>
      <c r="M181" s="322"/>
      <c r="N181" s="322"/>
    </row>
    <row r="182" spans="2:14" ht="15.6" thickBot="1" x14ac:dyDescent="0.4">
      <c r="B182" s="318"/>
      <c r="C182" s="322" t="s">
        <v>2457</v>
      </c>
      <c r="D182" s="322" t="s">
        <v>2555</v>
      </c>
      <c r="E182" s="322" t="s">
        <v>348</v>
      </c>
      <c r="F182" s="322" t="s">
        <v>64</v>
      </c>
      <c r="G182" s="322" t="s">
        <v>70</v>
      </c>
      <c r="H182" s="319"/>
      <c r="I182" s="322" t="s">
        <v>90</v>
      </c>
      <c r="J182" s="323">
        <v>6000000</v>
      </c>
      <c r="K182" s="319" t="s">
        <v>70</v>
      </c>
      <c r="L182" s="322"/>
      <c r="M182" s="322"/>
      <c r="N182" s="322"/>
    </row>
    <row r="183" spans="2:14" ht="15.6" thickBot="1" x14ac:dyDescent="0.4">
      <c r="C183" s="320" t="s">
        <v>2459</v>
      </c>
      <c r="D183" s="320" t="s">
        <v>2555</v>
      </c>
      <c r="E183" s="320" t="s">
        <v>346</v>
      </c>
      <c r="F183" s="320" t="s">
        <v>64</v>
      </c>
      <c r="G183" s="320" t="s">
        <v>70</v>
      </c>
      <c r="H183" s="319"/>
      <c r="I183" s="320" t="s">
        <v>90</v>
      </c>
      <c r="J183" s="321">
        <v>6000000</v>
      </c>
      <c r="K183" s="319" t="s">
        <v>70</v>
      </c>
      <c r="L183" s="320"/>
      <c r="M183" s="320"/>
      <c r="N183" s="320"/>
    </row>
    <row r="184" spans="2:14" ht="15.6" thickBot="1" x14ac:dyDescent="0.4">
      <c r="B184" s="318"/>
      <c r="C184" s="322" t="s">
        <v>2462</v>
      </c>
      <c r="D184" s="322" t="s">
        <v>2555</v>
      </c>
      <c r="E184" s="322" t="s">
        <v>346</v>
      </c>
      <c r="F184" s="322" t="s">
        <v>64</v>
      </c>
      <c r="G184" s="322" t="s">
        <v>70</v>
      </c>
      <c r="H184" s="319" t="s">
        <v>2570</v>
      </c>
      <c r="I184" s="322" t="s">
        <v>90</v>
      </c>
      <c r="J184" s="323">
        <v>6000000</v>
      </c>
      <c r="K184" s="319" t="s">
        <v>70</v>
      </c>
      <c r="L184" s="322"/>
      <c r="M184" s="322"/>
      <c r="N184" s="322"/>
    </row>
    <row r="185" spans="2:14" ht="15.6" thickBot="1" x14ac:dyDescent="0.4">
      <c r="B185" s="318"/>
      <c r="C185" s="322" t="s">
        <v>2513</v>
      </c>
      <c r="D185" s="322" t="s">
        <v>2554</v>
      </c>
      <c r="E185" s="322" t="s">
        <v>2549</v>
      </c>
      <c r="F185" s="322" t="s">
        <v>64</v>
      </c>
      <c r="G185" s="322" t="s">
        <v>64</v>
      </c>
      <c r="H185" s="319" t="s">
        <v>2559</v>
      </c>
      <c r="I185" s="322" t="s">
        <v>90</v>
      </c>
      <c r="J185" s="323">
        <v>6000000</v>
      </c>
      <c r="K185" s="319" t="s">
        <v>70</v>
      </c>
      <c r="L185" s="322"/>
      <c r="M185" s="322"/>
      <c r="N185" s="322"/>
    </row>
    <row r="186" spans="2:14" ht="15.6" thickBot="1" x14ac:dyDescent="0.4">
      <c r="B186" s="318"/>
      <c r="C186" s="322" t="s">
        <v>2341</v>
      </c>
      <c r="D186" s="322" t="s">
        <v>2554</v>
      </c>
      <c r="E186" s="322" t="s">
        <v>2549</v>
      </c>
      <c r="F186" s="322" t="s">
        <v>64</v>
      </c>
      <c r="G186" s="322" t="s">
        <v>64</v>
      </c>
      <c r="H186" s="319" t="s">
        <v>2572</v>
      </c>
      <c r="I186" s="322" t="s">
        <v>90</v>
      </c>
      <c r="J186" s="323">
        <v>6000000</v>
      </c>
      <c r="K186" s="319" t="s">
        <v>70</v>
      </c>
      <c r="L186" s="322"/>
      <c r="M186" s="322"/>
      <c r="N186" s="322"/>
    </row>
    <row r="187" spans="2:14" ht="15.6" thickBot="1" x14ac:dyDescent="0.4">
      <c r="C187" s="320" t="s">
        <v>2515</v>
      </c>
      <c r="D187" s="320" t="s">
        <v>2554</v>
      </c>
      <c r="E187" s="320" t="s">
        <v>2549</v>
      </c>
      <c r="F187" s="320" t="s">
        <v>64</v>
      </c>
      <c r="G187" s="320" t="s">
        <v>64</v>
      </c>
      <c r="H187" s="319" t="s">
        <v>2560</v>
      </c>
      <c r="I187" s="320" t="s">
        <v>90</v>
      </c>
      <c r="J187" s="321">
        <v>6000000</v>
      </c>
      <c r="K187" s="319" t="s">
        <v>70</v>
      </c>
      <c r="L187" s="320"/>
      <c r="M187" s="320"/>
      <c r="N187" s="320"/>
    </row>
    <row r="188" spans="2:14" ht="15.6" thickBot="1" x14ac:dyDescent="0.4">
      <c r="B188" s="318"/>
      <c r="C188" s="322" t="s">
        <v>2516</v>
      </c>
      <c r="D188" s="322" t="s">
        <v>2554</v>
      </c>
      <c r="E188" s="322" t="s">
        <v>2549</v>
      </c>
      <c r="F188" s="322" t="s">
        <v>64</v>
      </c>
      <c r="G188" s="322" t="s">
        <v>64</v>
      </c>
      <c r="H188" s="319" t="s">
        <v>2561</v>
      </c>
      <c r="I188" s="322" t="s">
        <v>90</v>
      </c>
      <c r="J188" s="323">
        <v>6000000</v>
      </c>
      <c r="K188" s="319" t="s">
        <v>70</v>
      </c>
      <c r="L188" s="322"/>
      <c r="M188" s="322"/>
      <c r="N188" s="322"/>
    </row>
    <row r="189" spans="2:14" ht="15.6" thickBot="1" x14ac:dyDescent="0.4">
      <c r="C189" s="320" t="s">
        <v>2517</v>
      </c>
      <c r="D189" s="320" t="s">
        <v>2554</v>
      </c>
      <c r="E189" s="320" t="s">
        <v>2549</v>
      </c>
      <c r="F189" s="320" t="s">
        <v>64</v>
      </c>
      <c r="G189" s="320" t="s">
        <v>2557</v>
      </c>
      <c r="H189" s="319" t="s">
        <v>2562</v>
      </c>
      <c r="I189" s="320" t="s">
        <v>90</v>
      </c>
      <c r="J189" s="321">
        <v>6000000</v>
      </c>
      <c r="K189" s="319" t="s">
        <v>70</v>
      </c>
      <c r="L189" s="320"/>
      <c r="M189" s="320"/>
      <c r="N189" s="320"/>
    </row>
    <row r="190" spans="2:14" ht="15.6" thickBot="1" x14ac:dyDescent="0.4">
      <c r="B190" s="318"/>
      <c r="C190" s="322" t="s">
        <v>2542</v>
      </c>
      <c r="D190" s="322" t="s">
        <v>2554</v>
      </c>
      <c r="E190" s="322" t="s">
        <v>2356</v>
      </c>
      <c r="F190" s="322" t="s">
        <v>64</v>
      </c>
      <c r="G190" s="322" t="s">
        <v>70</v>
      </c>
      <c r="H190" s="319"/>
      <c r="I190" s="322" t="s">
        <v>90</v>
      </c>
      <c r="J190" s="323">
        <v>5941067</v>
      </c>
      <c r="K190" s="319" t="s">
        <v>70</v>
      </c>
      <c r="L190" s="322"/>
      <c r="M190" s="322"/>
      <c r="N190" s="322"/>
    </row>
    <row r="191" spans="2:14" ht="15.6" thickBot="1" x14ac:dyDescent="0.4">
      <c r="C191" s="320" t="s">
        <v>2517</v>
      </c>
      <c r="D191" s="320" t="s">
        <v>269</v>
      </c>
      <c r="E191" s="320" t="s">
        <v>328</v>
      </c>
      <c r="F191" s="320" t="s">
        <v>70</v>
      </c>
      <c r="G191" s="320" t="s">
        <v>70</v>
      </c>
      <c r="H191" s="319" t="s">
        <v>2562</v>
      </c>
      <c r="I191" s="320" t="s">
        <v>90</v>
      </c>
      <c r="J191" s="321">
        <v>5904000</v>
      </c>
      <c r="K191" s="319" t="s">
        <v>70</v>
      </c>
      <c r="L191" s="320"/>
      <c r="M191" s="320"/>
      <c r="N191" s="320"/>
    </row>
    <row r="192" spans="2:14" ht="15.6" thickBot="1" x14ac:dyDescent="0.4">
      <c r="B192" s="318"/>
      <c r="C192" s="322" t="s">
        <v>2517</v>
      </c>
      <c r="D192" s="322" t="s">
        <v>269</v>
      </c>
      <c r="E192" s="322" t="s">
        <v>331</v>
      </c>
      <c r="F192" s="322" t="s">
        <v>70</v>
      </c>
      <c r="G192" s="322" t="s">
        <v>70</v>
      </c>
      <c r="H192" s="319" t="s">
        <v>2562</v>
      </c>
      <c r="I192" s="322" t="s">
        <v>90</v>
      </c>
      <c r="J192" s="323">
        <v>5764326</v>
      </c>
      <c r="K192" s="319" t="s">
        <v>70</v>
      </c>
      <c r="L192" s="322"/>
      <c r="M192" s="322"/>
      <c r="N192" s="322"/>
    </row>
    <row r="193" spans="2:14" ht="15.6" thickBot="1" x14ac:dyDescent="0.4">
      <c r="C193" s="320" t="s">
        <v>2355</v>
      </c>
      <c r="D193" s="320" t="s">
        <v>269</v>
      </c>
      <c r="E193" s="320" t="s">
        <v>331</v>
      </c>
      <c r="F193" s="320" t="s">
        <v>70</v>
      </c>
      <c r="G193" s="320" t="s">
        <v>70</v>
      </c>
      <c r="H193" s="319"/>
      <c r="I193" s="320" t="s">
        <v>90</v>
      </c>
      <c r="J193" s="321">
        <v>5763634</v>
      </c>
      <c r="K193" s="319" t="s">
        <v>70</v>
      </c>
      <c r="L193" s="320"/>
      <c r="M193" s="320"/>
      <c r="N193" s="320"/>
    </row>
    <row r="194" spans="2:14" ht="15.6" thickBot="1" x14ac:dyDescent="0.4">
      <c r="C194" s="320" t="s">
        <v>2436</v>
      </c>
      <c r="D194" s="320" t="s">
        <v>2555</v>
      </c>
      <c r="E194" s="320" t="s">
        <v>348</v>
      </c>
      <c r="F194" s="320" t="s">
        <v>64</v>
      </c>
      <c r="G194" s="320" t="s">
        <v>70</v>
      </c>
      <c r="H194" s="319"/>
      <c r="I194" s="320" t="s">
        <v>90</v>
      </c>
      <c r="J194" s="321">
        <v>5062500</v>
      </c>
      <c r="K194" s="319" t="s">
        <v>70</v>
      </c>
      <c r="L194" s="320"/>
      <c r="M194" s="320"/>
      <c r="N194" s="320"/>
    </row>
    <row r="195" spans="2:14" ht="15.6" thickBot="1" x14ac:dyDescent="0.4">
      <c r="B195" s="318"/>
      <c r="C195" s="322" t="s">
        <v>2452</v>
      </c>
      <c r="D195" s="322" t="s">
        <v>2555</v>
      </c>
      <c r="E195" s="322" t="s">
        <v>346</v>
      </c>
      <c r="F195" s="322" t="s">
        <v>64</v>
      </c>
      <c r="G195" s="322" t="s">
        <v>70</v>
      </c>
      <c r="H195" s="319"/>
      <c r="I195" s="322" t="s">
        <v>90</v>
      </c>
      <c r="J195" s="323">
        <v>5000000</v>
      </c>
      <c r="K195" s="319" t="s">
        <v>70</v>
      </c>
      <c r="L195" s="322"/>
      <c r="M195" s="322"/>
      <c r="N195" s="322"/>
    </row>
    <row r="196" spans="2:14" ht="15.6" thickBot="1" x14ac:dyDescent="0.4">
      <c r="B196" s="318"/>
      <c r="C196" s="322" t="s">
        <v>2518</v>
      </c>
      <c r="D196" s="322" t="s">
        <v>2554</v>
      </c>
      <c r="E196" s="322" t="s">
        <v>2549</v>
      </c>
      <c r="F196" s="322" t="s">
        <v>64</v>
      </c>
      <c r="G196" s="322" t="s">
        <v>64</v>
      </c>
      <c r="H196" s="319" t="s">
        <v>2563</v>
      </c>
      <c r="I196" s="322" t="s">
        <v>90</v>
      </c>
      <c r="J196" s="323">
        <v>5000000</v>
      </c>
      <c r="K196" s="319" t="s">
        <v>70</v>
      </c>
      <c r="L196" s="322"/>
      <c r="M196" s="322"/>
      <c r="N196" s="322"/>
    </row>
    <row r="197" spans="2:14" ht="15.6" thickBot="1" x14ac:dyDescent="0.4">
      <c r="C197" s="320" t="s">
        <v>2519</v>
      </c>
      <c r="D197" s="320" t="s">
        <v>2554</v>
      </c>
      <c r="E197" s="320" t="s">
        <v>2549</v>
      </c>
      <c r="F197" s="320" t="s">
        <v>64</v>
      </c>
      <c r="G197" s="320" t="s">
        <v>64</v>
      </c>
      <c r="H197" s="319" t="s">
        <v>2564</v>
      </c>
      <c r="I197" s="320" t="s">
        <v>90</v>
      </c>
      <c r="J197" s="321">
        <v>5000000</v>
      </c>
      <c r="K197" s="319" t="s">
        <v>70</v>
      </c>
      <c r="L197" s="320"/>
      <c r="M197" s="320"/>
      <c r="N197" s="320"/>
    </row>
    <row r="198" spans="2:14" ht="15.6" thickBot="1" x14ac:dyDescent="0.4">
      <c r="B198" s="318"/>
      <c r="C198" s="322" t="s">
        <v>2522</v>
      </c>
      <c r="D198" s="322" t="s">
        <v>2554</v>
      </c>
      <c r="E198" s="322" t="s">
        <v>2549</v>
      </c>
      <c r="F198" s="322" t="s">
        <v>64</v>
      </c>
      <c r="G198" s="322" t="s">
        <v>64</v>
      </c>
      <c r="H198" s="319" t="s">
        <v>2567</v>
      </c>
      <c r="I198" s="322" t="s">
        <v>90</v>
      </c>
      <c r="J198" s="323">
        <v>5000000</v>
      </c>
      <c r="K198" s="319" t="s">
        <v>70</v>
      </c>
      <c r="L198" s="322"/>
      <c r="M198" s="322"/>
      <c r="N198" s="322"/>
    </row>
    <row r="199" spans="2:14" ht="15.6" thickBot="1" x14ac:dyDescent="0.4">
      <c r="C199" s="320" t="s">
        <v>2575</v>
      </c>
      <c r="D199" s="320" t="s">
        <v>267</v>
      </c>
      <c r="E199" s="320" t="s">
        <v>2349</v>
      </c>
      <c r="F199" s="320" t="s">
        <v>70</v>
      </c>
      <c r="G199" s="320" t="s">
        <v>70</v>
      </c>
      <c r="H199" s="319"/>
      <c r="I199" s="320" t="s">
        <v>90</v>
      </c>
      <c r="J199" s="321">
        <v>4851695</v>
      </c>
      <c r="K199" s="319" t="s">
        <v>70</v>
      </c>
      <c r="L199" s="320"/>
      <c r="M199" s="320"/>
      <c r="N199" s="320"/>
    </row>
    <row r="200" spans="2:14" ht="15.6" thickBot="1" x14ac:dyDescent="0.4">
      <c r="B200" s="318"/>
      <c r="C200" s="322" t="s">
        <v>2522</v>
      </c>
      <c r="D200" s="322" t="s">
        <v>267</v>
      </c>
      <c r="E200" s="322" t="s">
        <v>2349</v>
      </c>
      <c r="F200" s="322" t="s">
        <v>64</v>
      </c>
      <c r="G200" s="322" t="s">
        <v>64</v>
      </c>
      <c r="H200" s="319" t="s">
        <v>2567</v>
      </c>
      <c r="I200" s="322" t="s">
        <v>90</v>
      </c>
      <c r="J200" s="323">
        <v>4830584</v>
      </c>
      <c r="K200" s="319" t="s">
        <v>70</v>
      </c>
      <c r="L200" s="322"/>
      <c r="M200" s="322"/>
      <c r="N200" s="322"/>
    </row>
    <row r="201" spans="2:14" ht="15.6" thickBot="1" x14ac:dyDescent="0.4">
      <c r="C201" s="320" t="s">
        <v>2523</v>
      </c>
      <c r="D201" s="320" t="s">
        <v>267</v>
      </c>
      <c r="E201" s="320" t="s">
        <v>2349</v>
      </c>
      <c r="F201" s="320" t="s">
        <v>64</v>
      </c>
      <c r="G201" s="320" t="s">
        <v>70</v>
      </c>
      <c r="H201" s="319"/>
      <c r="I201" s="320" t="s">
        <v>90</v>
      </c>
      <c r="J201" s="321">
        <v>4569427</v>
      </c>
      <c r="K201" s="319" t="s">
        <v>70</v>
      </c>
      <c r="L201" s="320"/>
      <c r="M201" s="320"/>
      <c r="N201" s="320"/>
    </row>
    <row r="202" spans="2:14" ht="15.6" thickBot="1" x14ac:dyDescent="0.4">
      <c r="B202" s="318"/>
      <c r="C202" s="322" t="s">
        <v>2455</v>
      </c>
      <c r="D202" s="322" t="s">
        <v>2555</v>
      </c>
      <c r="E202" s="322" t="s">
        <v>348</v>
      </c>
      <c r="F202" s="322" t="s">
        <v>64</v>
      </c>
      <c r="G202" s="322" t="s">
        <v>70</v>
      </c>
      <c r="H202" s="319"/>
      <c r="I202" s="322" t="s">
        <v>90</v>
      </c>
      <c r="J202" s="323">
        <v>4500000</v>
      </c>
      <c r="K202" s="319" t="s">
        <v>70</v>
      </c>
      <c r="L202" s="322"/>
      <c r="M202" s="322"/>
      <c r="N202" s="322"/>
    </row>
    <row r="203" spans="2:14" ht="15.6" thickBot="1" x14ac:dyDescent="0.4">
      <c r="B203" s="318"/>
      <c r="C203" s="322" t="s">
        <v>2516</v>
      </c>
      <c r="D203" s="322" t="s">
        <v>269</v>
      </c>
      <c r="E203" s="322" t="s">
        <v>2547</v>
      </c>
      <c r="F203" s="322" t="s">
        <v>70</v>
      </c>
      <c r="G203" s="322" t="s">
        <v>70</v>
      </c>
      <c r="H203" s="319" t="s">
        <v>2561</v>
      </c>
      <c r="I203" s="322" t="s">
        <v>90</v>
      </c>
      <c r="J203" s="323">
        <v>4444745</v>
      </c>
      <c r="K203" s="319" t="s">
        <v>70</v>
      </c>
      <c r="L203" s="322"/>
      <c r="M203" s="322"/>
      <c r="N203" s="322"/>
    </row>
    <row r="204" spans="2:14" ht="15.6" thickBot="1" x14ac:dyDescent="0.4">
      <c r="B204" s="318"/>
      <c r="C204" s="322" t="s">
        <v>2385</v>
      </c>
      <c r="D204" s="322" t="s">
        <v>2554</v>
      </c>
      <c r="E204" s="322" t="s">
        <v>2552</v>
      </c>
      <c r="F204" s="322" t="s">
        <v>64</v>
      </c>
      <c r="G204" s="322" t="s">
        <v>70</v>
      </c>
      <c r="H204" s="319"/>
      <c r="I204" s="322" t="s">
        <v>90</v>
      </c>
      <c r="J204" s="323">
        <v>4280000</v>
      </c>
      <c r="K204" s="319" t="s">
        <v>70</v>
      </c>
      <c r="L204" s="322"/>
      <c r="M204" s="322"/>
      <c r="N204" s="322"/>
    </row>
    <row r="205" spans="2:14" ht="15.6" thickBot="1" x14ac:dyDescent="0.4">
      <c r="B205" s="318"/>
      <c r="C205" s="322" t="s">
        <v>2360</v>
      </c>
      <c r="D205" s="322" t="s">
        <v>267</v>
      </c>
      <c r="E205" s="322" t="s">
        <v>2349</v>
      </c>
      <c r="F205" s="322" t="s">
        <v>70</v>
      </c>
      <c r="G205" s="322" t="s">
        <v>70</v>
      </c>
      <c r="H205" s="319"/>
      <c r="I205" s="322" t="s">
        <v>90</v>
      </c>
      <c r="J205" s="323">
        <v>4267788</v>
      </c>
      <c r="K205" s="319" t="s">
        <v>70</v>
      </c>
      <c r="L205" s="322"/>
      <c r="M205" s="322"/>
      <c r="N205" s="322"/>
    </row>
    <row r="206" spans="2:14" ht="15.6" thickBot="1" x14ac:dyDescent="0.4">
      <c r="B206" s="318"/>
      <c r="C206" s="322" t="s">
        <v>2379</v>
      </c>
      <c r="D206" s="322" t="s">
        <v>2555</v>
      </c>
      <c r="E206" s="322" t="s">
        <v>2350</v>
      </c>
      <c r="F206" s="322" t="s">
        <v>64</v>
      </c>
      <c r="G206" s="322" t="s">
        <v>70</v>
      </c>
      <c r="H206" s="319"/>
      <c r="I206" s="322" t="s">
        <v>90</v>
      </c>
      <c r="J206" s="323">
        <v>4160575</v>
      </c>
      <c r="K206" s="319" t="s">
        <v>70</v>
      </c>
      <c r="L206" s="322"/>
      <c r="M206" s="322"/>
      <c r="N206" s="322"/>
    </row>
    <row r="207" spans="2:14" ht="15.6" thickBot="1" x14ac:dyDescent="0.4">
      <c r="C207" s="320" t="s">
        <v>2337</v>
      </c>
      <c r="D207" s="320" t="s">
        <v>269</v>
      </c>
      <c r="E207" s="320" t="s">
        <v>326</v>
      </c>
      <c r="F207" s="320" t="s">
        <v>70</v>
      </c>
      <c r="G207" s="320" t="s">
        <v>70</v>
      </c>
      <c r="H207" s="319"/>
      <c r="I207" s="320" t="s">
        <v>90</v>
      </c>
      <c r="J207" s="321">
        <v>4113073</v>
      </c>
      <c r="K207" s="319" t="s">
        <v>70</v>
      </c>
      <c r="L207" s="320"/>
      <c r="M207" s="320"/>
      <c r="N207" s="320"/>
    </row>
    <row r="208" spans="2:14" ht="15.6" thickBot="1" x14ac:dyDescent="0.4">
      <c r="B208" s="318"/>
      <c r="C208" s="322" t="s">
        <v>2396</v>
      </c>
      <c r="D208" s="322" t="s">
        <v>267</v>
      </c>
      <c r="E208" s="322" t="s">
        <v>2349</v>
      </c>
      <c r="F208" s="322" t="s">
        <v>70</v>
      </c>
      <c r="G208" s="322" t="s">
        <v>70</v>
      </c>
      <c r="H208" s="319"/>
      <c r="I208" s="322" t="s">
        <v>90</v>
      </c>
      <c r="J208" s="323">
        <v>4109419</v>
      </c>
      <c r="K208" s="319" t="s">
        <v>70</v>
      </c>
      <c r="L208" s="322"/>
      <c r="M208" s="322"/>
      <c r="N208" s="322"/>
    </row>
    <row r="209" spans="2:14" ht="15.6" thickBot="1" x14ac:dyDescent="0.4">
      <c r="C209" s="320" t="s">
        <v>2382</v>
      </c>
      <c r="D209" s="320" t="s">
        <v>267</v>
      </c>
      <c r="E209" s="320" t="s">
        <v>2349</v>
      </c>
      <c r="F209" s="320" t="s">
        <v>70</v>
      </c>
      <c r="G209" s="320" t="s">
        <v>70</v>
      </c>
      <c r="H209" s="319" t="s">
        <v>2568</v>
      </c>
      <c r="I209" s="320" t="s">
        <v>90</v>
      </c>
      <c r="J209" s="321">
        <v>4071594</v>
      </c>
      <c r="K209" s="319" t="s">
        <v>70</v>
      </c>
      <c r="L209" s="320"/>
      <c r="M209" s="320"/>
      <c r="N209" s="320"/>
    </row>
    <row r="210" spans="2:14" ht="15.6" thickBot="1" x14ac:dyDescent="0.4">
      <c r="B210" s="318"/>
      <c r="C210" s="322" t="s">
        <v>2392</v>
      </c>
      <c r="D210" s="322" t="s">
        <v>2555</v>
      </c>
      <c r="E210" s="322" t="s">
        <v>346</v>
      </c>
      <c r="F210" s="322" t="s">
        <v>64</v>
      </c>
      <c r="G210" s="322" t="s">
        <v>70</v>
      </c>
      <c r="H210" s="319"/>
      <c r="I210" s="322" t="s">
        <v>90</v>
      </c>
      <c r="J210" s="323">
        <v>4000000</v>
      </c>
      <c r="K210" s="319" t="s">
        <v>70</v>
      </c>
      <c r="L210" s="322"/>
      <c r="M210" s="322"/>
      <c r="N210" s="322"/>
    </row>
    <row r="211" spans="2:14" ht="15.6" thickBot="1" x14ac:dyDescent="0.4">
      <c r="B211" s="318"/>
      <c r="C211" s="322" t="s">
        <v>2397</v>
      </c>
      <c r="D211" s="322" t="s">
        <v>2555</v>
      </c>
      <c r="E211" s="322" t="s">
        <v>346</v>
      </c>
      <c r="F211" s="322" t="s">
        <v>64</v>
      </c>
      <c r="G211" s="322" t="s">
        <v>70</v>
      </c>
      <c r="H211" s="319"/>
      <c r="I211" s="322" t="s">
        <v>90</v>
      </c>
      <c r="J211" s="323">
        <v>4000000</v>
      </c>
      <c r="K211" s="319" t="s">
        <v>70</v>
      </c>
      <c r="L211" s="322"/>
      <c r="M211" s="322"/>
      <c r="N211" s="322"/>
    </row>
    <row r="212" spans="2:14" ht="15.6" thickBot="1" x14ac:dyDescent="0.4">
      <c r="C212" s="320" t="s">
        <v>2415</v>
      </c>
      <c r="D212" s="320" t="s">
        <v>2555</v>
      </c>
      <c r="E212" s="320" t="s">
        <v>346</v>
      </c>
      <c r="F212" s="320" t="s">
        <v>64</v>
      </c>
      <c r="G212" s="320" t="s">
        <v>70</v>
      </c>
      <c r="H212" s="319"/>
      <c r="I212" s="320" t="s">
        <v>90</v>
      </c>
      <c r="J212" s="321">
        <v>4000000</v>
      </c>
      <c r="K212" s="319" t="s">
        <v>70</v>
      </c>
      <c r="L212" s="320"/>
      <c r="M212" s="320"/>
      <c r="N212" s="320"/>
    </row>
    <row r="213" spans="2:14" ht="15.6" thickBot="1" x14ac:dyDescent="0.4">
      <c r="C213" s="320" t="s">
        <v>2417</v>
      </c>
      <c r="D213" s="320" t="s">
        <v>2555</v>
      </c>
      <c r="E213" s="320" t="s">
        <v>346</v>
      </c>
      <c r="F213" s="320" t="s">
        <v>64</v>
      </c>
      <c r="G213" s="320" t="s">
        <v>70</v>
      </c>
      <c r="H213" s="319"/>
      <c r="I213" s="320" t="s">
        <v>90</v>
      </c>
      <c r="J213" s="321">
        <v>4000000</v>
      </c>
      <c r="K213" s="319" t="s">
        <v>70</v>
      </c>
      <c r="L213" s="320"/>
      <c r="M213" s="320"/>
      <c r="N213" s="320"/>
    </row>
    <row r="214" spans="2:14" ht="15.6" thickBot="1" x14ac:dyDescent="0.4">
      <c r="B214" s="318"/>
      <c r="C214" s="322" t="s">
        <v>2418</v>
      </c>
      <c r="D214" s="322" t="s">
        <v>2555</v>
      </c>
      <c r="E214" s="322" t="s">
        <v>346</v>
      </c>
      <c r="F214" s="322" t="s">
        <v>64</v>
      </c>
      <c r="G214" s="322" t="s">
        <v>70</v>
      </c>
      <c r="H214" s="319"/>
      <c r="I214" s="322" t="s">
        <v>90</v>
      </c>
      <c r="J214" s="323">
        <v>4000000</v>
      </c>
      <c r="K214" s="319" t="s">
        <v>70</v>
      </c>
      <c r="L214" s="322"/>
      <c r="M214" s="322"/>
      <c r="N214" s="322"/>
    </row>
    <row r="215" spans="2:14" ht="15.6" thickBot="1" x14ac:dyDescent="0.4">
      <c r="B215" s="318"/>
      <c r="C215" s="322" t="s">
        <v>2420</v>
      </c>
      <c r="D215" s="322" t="s">
        <v>2555</v>
      </c>
      <c r="E215" s="322" t="s">
        <v>346</v>
      </c>
      <c r="F215" s="322" t="s">
        <v>64</v>
      </c>
      <c r="G215" s="322" t="s">
        <v>70</v>
      </c>
      <c r="H215" s="319"/>
      <c r="I215" s="322" t="s">
        <v>90</v>
      </c>
      <c r="J215" s="323">
        <v>4000000</v>
      </c>
      <c r="K215" s="319" t="s">
        <v>70</v>
      </c>
      <c r="L215" s="322"/>
      <c r="M215" s="322"/>
      <c r="N215" s="322"/>
    </row>
    <row r="216" spans="2:14" ht="15.6" thickBot="1" x14ac:dyDescent="0.4">
      <c r="C216" s="320" t="s">
        <v>2421</v>
      </c>
      <c r="D216" s="320" t="s">
        <v>2555</v>
      </c>
      <c r="E216" s="320" t="s">
        <v>346</v>
      </c>
      <c r="F216" s="320" t="s">
        <v>64</v>
      </c>
      <c r="G216" s="320" t="s">
        <v>70</v>
      </c>
      <c r="H216" s="319"/>
      <c r="I216" s="320" t="s">
        <v>90</v>
      </c>
      <c r="J216" s="321">
        <v>4000000</v>
      </c>
      <c r="K216" s="319" t="s">
        <v>70</v>
      </c>
      <c r="L216" s="320"/>
      <c r="M216" s="320"/>
      <c r="N216" s="320"/>
    </row>
    <row r="217" spans="2:14" ht="15.6" thickBot="1" x14ac:dyDescent="0.4">
      <c r="B217" s="318"/>
      <c r="C217" s="322" t="s">
        <v>2422</v>
      </c>
      <c r="D217" s="322" t="s">
        <v>2555</v>
      </c>
      <c r="E217" s="322" t="s">
        <v>346</v>
      </c>
      <c r="F217" s="322" t="s">
        <v>64</v>
      </c>
      <c r="G217" s="322" t="s">
        <v>70</v>
      </c>
      <c r="H217" s="319"/>
      <c r="I217" s="322" t="s">
        <v>90</v>
      </c>
      <c r="J217" s="323">
        <v>4000000</v>
      </c>
      <c r="K217" s="319" t="s">
        <v>70</v>
      </c>
      <c r="L217" s="322"/>
      <c r="M217" s="322"/>
      <c r="N217" s="322"/>
    </row>
    <row r="218" spans="2:14" ht="15.6" thickBot="1" x14ac:dyDescent="0.4">
      <c r="C218" s="320" t="s">
        <v>2427</v>
      </c>
      <c r="D218" s="320" t="s">
        <v>2555</v>
      </c>
      <c r="E218" s="320" t="s">
        <v>346</v>
      </c>
      <c r="F218" s="320" t="s">
        <v>64</v>
      </c>
      <c r="G218" s="320" t="s">
        <v>70</v>
      </c>
      <c r="H218" s="319"/>
      <c r="I218" s="320" t="s">
        <v>90</v>
      </c>
      <c r="J218" s="321">
        <v>4000000</v>
      </c>
      <c r="K218" s="319" t="s">
        <v>70</v>
      </c>
      <c r="L218" s="320"/>
      <c r="M218" s="320"/>
      <c r="N218" s="320"/>
    </row>
    <row r="219" spans="2:14" ht="15.6" thickBot="1" x14ac:dyDescent="0.4">
      <c r="C219" s="320" t="s">
        <v>2429</v>
      </c>
      <c r="D219" s="320" t="s">
        <v>2555</v>
      </c>
      <c r="E219" s="320" t="s">
        <v>346</v>
      </c>
      <c r="F219" s="320" t="s">
        <v>64</v>
      </c>
      <c r="G219" s="320" t="s">
        <v>70</v>
      </c>
      <c r="H219" s="319"/>
      <c r="I219" s="320" t="s">
        <v>90</v>
      </c>
      <c r="J219" s="321">
        <v>4000000</v>
      </c>
      <c r="K219" s="319" t="s">
        <v>70</v>
      </c>
      <c r="L219" s="320"/>
      <c r="M219" s="320"/>
      <c r="N219" s="320"/>
    </row>
    <row r="220" spans="2:14" ht="15.6" thickBot="1" x14ac:dyDescent="0.4">
      <c r="B220" s="318"/>
      <c r="C220" s="322" t="s">
        <v>2430</v>
      </c>
      <c r="D220" s="322" t="s">
        <v>2555</v>
      </c>
      <c r="E220" s="322" t="s">
        <v>346</v>
      </c>
      <c r="F220" s="322" t="s">
        <v>64</v>
      </c>
      <c r="G220" s="322" t="s">
        <v>70</v>
      </c>
      <c r="H220" s="319"/>
      <c r="I220" s="322" t="s">
        <v>90</v>
      </c>
      <c r="J220" s="323">
        <v>4000000</v>
      </c>
      <c r="K220" s="319" t="s">
        <v>70</v>
      </c>
      <c r="L220" s="322"/>
      <c r="M220" s="322"/>
      <c r="N220" s="322"/>
    </row>
    <row r="221" spans="2:14" ht="15.6" thickBot="1" x14ac:dyDescent="0.4">
      <c r="C221" s="320" t="s">
        <v>2431</v>
      </c>
      <c r="D221" s="320" t="s">
        <v>2555</v>
      </c>
      <c r="E221" s="320" t="s">
        <v>346</v>
      </c>
      <c r="F221" s="320" t="s">
        <v>64</v>
      </c>
      <c r="G221" s="320" t="s">
        <v>70</v>
      </c>
      <c r="H221" s="319"/>
      <c r="I221" s="320" t="s">
        <v>90</v>
      </c>
      <c r="J221" s="321">
        <v>4000000</v>
      </c>
      <c r="K221" s="319" t="s">
        <v>70</v>
      </c>
      <c r="L221" s="320"/>
      <c r="M221" s="320"/>
      <c r="N221" s="320"/>
    </row>
    <row r="222" spans="2:14" ht="15.6" thickBot="1" x14ac:dyDescent="0.4">
      <c r="B222" s="318"/>
      <c r="C222" s="322" t="s">
        <v>2432</v>
      </c>
      <c r="D222" s="322" t="s">
        <v>2555</v>
      </c>
      <c r="E222" s="322" t="s">
        <v>346</v>
      </c>
      <c r="F222" s="322" t="s">
        <v>64</v>
      </c>
      <c r="G222" s="322" t="s">
        <v>70</v>
      </c>
      <c r="H222" s="319"/>
      <c r="I222" s="322" t="s">
        <v>90</v>
      </c>
      <c r="J222" s="323">
        <v>4000000</v>
      </c>
      <c r="K222" s="319" t="s">
        <v>70</v>
      </c>
      <c r="L222" s="322"/>
      <c r="M222" s="322"/>
      <c r="N222" s="322"/>
    </row>
    <row r="223" spans="2:14" ht="15.6" thickBot="1" x14ac:dyDescent="0.4">
      <c r="B223" s="318"/>
      <c r="C223" s="322" t="s">
        <v>2433</v>
      </c>
      <c r="D223" s="322" t="s">
        <v>2555</v>
      </c>
      <c r="E223" s="322" t="s">
        <v>348</v>
      </c>
      <c r="F223" s="322" t="s">
        <v>64</v>
      </c>
      <c r="G223" s="322" t="s">
        <v>70</v>
      </c>
      <c r="H223" s="319"/>
      <c r="I223" s="322" t="s">
        <v>90</v>
      </c>
      <c r="J223" s="323">
        <v>4000000</v>
      </c>
      <c r="K223" s="319" t="s">
        <v>70</v>
      </c>
      <c r="L223" s="322"/>
      <c r="M223" s="322"/>
      <c r="N223" s="322"/>
    </row>
    <row r="224" spans="2:14" ht="15.6" thickBot="1" x14ac:dyDescent="0.4">
      <c r="B224" s="318"/>
      <c r="C224" s="322" t="s">
        <v>2434</v>
      </c>
      <c r="D224" s="322" t="s">
        <v>2555</v>
      </c>
      <c r="E224" s="322" t="s">
        <v>346</v>
      </c>
      <c r="F224" s="322" t="s">
        <v>64</v>
      </c>
      <c r="G224" s="322" t="s">
        <v>70</v>
      </c>
      <c r="H224" s="319"/>
      <c r="I224" s="322" t="s">
        <v>90</v>
      </c>
      <c r="J224" s="323">
        <v>4000000</v>
      </c>
      <c r="K224" s="319" t="s">
        <v>70</v>
      </c>
      <c r="L224" s="322"/>
      <c r="M224" s="322"/>
      <c r="N224" s="322"/>
    </row>
    <row r="225" spans="2:14" ht="15.6" thickBot="1" x14ac:dyDescent="0.4">
      <c r="C225" s="320" t="s">
        <v>2435</v>
      </c>
      <c r="D225" s="320" t="s">
        <v>2555</v>
      </c>
      <c r="E225" s="320" t="s">
        <v>346</v>
      </c>
      <c r="F225" s="320" t="s">
        <v>64</v>
      </c>
      <c r="G225" s="320" t="s">
        <v>70</v>
      </c>
      <c r="H225" s="319"/>
      <c r="I225" s="320" t="s">
        <v>90</v>
      </c>
      <c r="J225" s="321">
        <v>4000000</v>
      </c>
      <c r="K225" s="319" t="s">
        <v>70</v>
      </c>
      <c r="L225" s="320"/>
      <c r="M225" s="320"/>
      <c r="N225" s="320"/>
    </row>
    <row r="226" spans="2:14" ht="15.6" thickBot="1" x14ac:dyDescent="0.4">
      <c r="C226" s="320" t="s">
        <v>2437</v>
      </c>
      <c r="D226" s="320" t="s">
        <v>2555</v>
      </c>
      <c r="E226" s="320" t="s">
        <v>346</v>
      </c>
      <c r="F226" s="320" t="s">
        <v>64</v>
      </c>
      <c r="G226" s="320" t="s">
        <v>70</v>
      </c>
      <c r="H226" s="319"/>
      <c r="I226" s="320" t="s">
        <v>90</v>
      </c>
      <c r="J226" s="321">
        <v>4000000</v>
      </c>
      <c r="K226" s="319" t="s">
        <v>70</v>
      </c>
      <c r="L226" s="320"/>
      <c r="M226" s="320"/>
      <c r="N226" s="320"/>
    </row>
    <row r="227" spans="2:14" ht="15.6" thickBot="1" x14ac:dyDescent="0.4">
      <c r="B227" s="318"/>
      <c r="C227" s="322" t="s">
        <v>2440</v>
      </c>
      <c r="D227" s="322" t="s">
        <v>2555</v>
      </c>
      <c r="E227" s="322" t="s">
        <v>346</v>
      </c>
      <c r="F227" s="322" t="s">
        <v>64</v>
      </c>
      <c r="G227" s="322" t="s">
        <v>70</v>
      </c>
      <c r="H227" s="319"/>
      <c r="I227" s="322" t="s">
        <v>90</v>
      </c>
      <c r="J227" s="323">
        <v>4000000</v>
      </c>
      <c r="K227" s="319" t="s">
        <v>70</v>
      </c>
      <c r="L227" s="322"/>
      <c r="M227" s="322"/>
      <c r="N227" s="322"/>
    </row>
    <row r="228" spans="2:14" ht="15.6" thickBot="1" x14ac:dyDescent="0.4">
      <c r="C228" s="320" t="s">
        <v>2441</v>
      </c>
      <c r="D228" s="320" t="s">
        <v>2555</v>
      </c>
      <c r="E228" s="320" t="s">
        <v>346</v>
      </c>
      <c r="F228" s="320" t="s">
        <v>64</v>
      </c>
      <c r="G228" s="320" t="s">
        <v>70</v>
      </c>
      <c r="H228" s="319"/>
      <c r="I228" s="320" t="s">
        <v>90</v>
      </c>
      <c r="J228" s="321">
        <v>4000000</v>
      </c>
      <c r="K228" s="319" t="s">
        <v>70</v>
      </c>
      <c r="L228" s="320"/>
      <c r="M228" s="320"/>
      <c r="N228" s="320"/>
    </row>
    <row r="229" spans="2:14" ht="15.6" thickBot="1" x14ac:dyDescent="0.4">
      <c r="B229" s="318"/>
      <c r="C229" s="322" t="s">
        <v>2444</v>
      </c>
      <c r="D229" s="322" t="s">
        <v>2555</v>
      </c>
      <c r="E229" s="322" t="s">
        <v>346</v>
      </c>
      <c r="F229" s="322" t="s">
        <v>64</v>
      </c>
      <c r="G229" s="322" t="s">
        <v>70</v>
      </c>
      <c r="H229" s="319"/>
      <c r="I229" s="322" t="s">
        <v>90</v>
      </c>
      <c r="J229" s="323">
        <v>4000000</v>
      </c>
      <c r="K229" s="319" t="s">
        <v>70</v>
      </c>
      <c r="L229" s="322"/>
      <c r="M229" s="322"/>
      <c r="N229" s="322"/>
    </row>
    <row r="230" spans="2:14" ht="15.6" thickBot="1" x14ac:dyDescent="0.4">
      <c r="B230" s="318"/>
      <c r="C230" s="322" t="s">
        <v>2448</v>
      </c>
      <c r="D230" s="322" t="s">
        <v>2555</v>
      </c>
      <c r="E230" s="322" t="s">
        <v>346</v>
      </c>
      <c r="F230" s="322" t="s">
        <v>64</v>
      </c>
      <c r="G230" s="322" t="s">
        <v>70</v>
      </c>
      <c r="H230" s="319"/>
      <c r="I230" s="322" t="s">
        <v>90</v>
      </c>
      <c r="J230" s="323">
        <v>4000000</v>
      </c>
      <c r="K230" s="319" t="s">
        <v>70</v>
      </c>
      <c r="L230" s="322"/>
      <c r="M230" s="322"/>
      <c r="N230" s="322"/>
    </row>
    <row r="231" spans="2:14" ht="15.6" thickBot="1" x14ac:dyDescent="0.4">
      <c r="C231" s="320" t="s">
        <v>2449</v>
      </c>
      <c r="D231" s="320" t="s">
        <v>2555</v>
      </c>
      <c r="E231" s="320" t="s">
        <v>346</v>
      </c>
      <c r="F231" s="320" t="s">
        <v>64</v>
      </c>
      <c r="G231" s="320" t="s">
        <v>70</v>
      </c>
      <c r="H231" s="319"/>
      <c r="I231" s="320" t="s">
        <v>90</v>
      </c>
      <c r="J231" s="321">
        <v>4000000</v>
      </c>
      <c r="K231" s="319" t="s">
        <v>70</v>
      </c>
      <c r="L231" s="320"/>
      <c r="M231" s="320"/>
      <c r="N231" s="320"/>
    </row>
    <row r="232" spans="2:14" ht="15.6" thickBot="1" x14ac:dyDescent="0.4">
      <c r="B232" s="318"/>
      <c r="C232" s="322" t="s">
        <v>2450</v>
      </c>
      <c r="D232" s="322" t="s">
        <v>2555</v>
      </c>
      <c r="E232" s="322" t="s">
        <v>346</v>
      </c>
      <c r="F232" s="322" t="s">
        <v>64</v>
      </c>
      <c r="G232" s="322" t="s">
        <v>70</v>
      </c>
      <c r="H232" s="319"/>
      <c r="I232" s="322" t="s">
        <v>90</v>
      </c>
      <c r="J232" s="323">
        <v>4000000</v>
      </c>
      <c r="K232" s="319" t="s">
        <v>70</v>
      </c>
      <c r="L232" s="322"/>
      <c r="M232" s="322"/>
      <c r="N232" s="322"/>
    </row>
    <row r="233" spans="2:14" ht="15.6" thickBot="1" x14ac:dyDescent="0.4">
      <c r="B233" s="318"/>
      <c r="C233" s="322" t="s">
        <v>2460</v>
      </c>
      <c r="D233" s="322" t="s">
        <v>2555</v>
      </c>
      <c r="E233" s="322" t="s">
        <v>346</v>
      </c>
      <c r="F233" s="322" t="s">
        <v>64</v>
      </c>
      <c r="G233" s="322" t="s">
        <v>70</v>
      </c>
      <c r="H233" s="319"/>
      <c r="I233" s="322" t="s">
        <v>90</v>
      </c>
      <c r="J233" s="323">
        <v>4000000</v>
      </c>
      <c r="K233" s="319" t="s">
        <v>70</v>
      </c>
      <c r="L233" s="322"/>
      <c r="M233" s="322"/>
      <c r="N233" s="322"/>
    </row>
    <row r="234" spans="2:14" ht="15.6" thickBot="1" x14ac:dyDescent="0.4">
      <c r="B234" s="318"/>
      <c r="C234" s="322" t="s">
        <v>2464</v>
      </c>
      <c r="D234" s="322" t="s">
        <v>2555</v>
      </c>
      <c r="E234" s="322" t="s">
        <v>346</v>
      </c>
      <c r="F234" s="322" t="s">
        <v>64</v>
      </c>
      <c r="G234" s="322" t="s">
        <v>70</v>
      </c>
      <c r="H234" s="319"/>
      <c r="I234" s="322" t="s">
        <v>90</v>
      </c>
      <c r="J234" s="323">
        <v>4000000</v>
      </c>
      <c r="K234" s="319" t="s">
        <v>70</v>
      </c>
      <c r="L234" s="322"/>
      <c r="M234" s="322"/>
      <c r="N234" s="322"/>
    </row>
    <row r="235" spans="2:14" ht="15.6" thickBot="1" x14ac:dyDescent="0.4">
      <c r="B235" s="318"/>
      <c r="C235" s="322" t="s">
        <v>2466</v>
      </c>
      <c r="D235" s="322" t="s">
        <v>2555</v>
      </c>
      <c r="E235" s="322" t="s">
        <v>346</v>
      </c>
      <c r="F235" s="322" t="s">
        <v>64</v>
      </c>
      <c r="G235" s="322" t="s">
        <v>70</v>
      </c>
      <c r="H235" s="319"/>
      <c r="I235" s="322" t="s">
        <v>90</v>
      </c>
      <c r="J235" s="321">
        <v>4000000</v>
      </c>
      <c r="K235" s="319" t="s">
        <v>70</v>
      </c>
      <c r="L235" s="322"/>
      <c r="M235" s="322"/>
      <c r="N235" s="322"/>
    </row>
    <row r="236" spans="2:14" ht="15.6" thickBot="1" x14ac:dyDescent="0.4">
      <c r="C236" s="320" t="s">
        <v>2478</v>
      </c>
      <c r="D236" s="320" t="s">
        <v>2555</v>
      </c>
      <c r="E236" s="320" t="s">
        <v>348</v>
      </c>
      <c r="F236" s="320" t="s">
        <v>64</v>
      </c>
      <c r="G236" s="320" t="s">
        <v>70</v>
      </c>
      <c r="H236" s="319"/>
      <c r="I236" s="320" t="s">
        <v>90</v>
      </c>
      <c r="J236" s="321">
        <v>4000000</v>
      </c>
      <c r="K236" s="319" t="s">
        <v>70</v>
      </c>
      <c r="L236" s="320"/>
      <c r="M236" s="320"/>
      <c r="N236" s="320"/>
    </row>
    <row r="237" spans="2:14" ht="15.6" thickBot="1" x14ac:dyDescent="0.4">
      <c r="C237" s="320" t="s">
        <v>2481</v>
      </c>
      <c r="D237" s="320" t="s">
        <v>2555</v>
      </c>
      <c r="E237" s="320" t="s">
        <v>346</v>
      </c>
      <c r="F237" s="320" t="s">
        <v>64</v>
      </c>
      <c r="G237" s="320" t="s">
        <v>70</v>
      </c>
      <c r="H237" s="319"/>
      <c r="I237" s="320" t="s">
        <v>90</v>
      </c>
      <c r="J237" s="321">
        <v>4000000</v>
      </c>
      <c r="K237" s="319" t="s">
        <v>70</v>
      </c>
      <c r="L237" s="320"/>
      <c r="M237" s="320"/>
      <c r="N237" s="320"/>
    </row>
    <row r="238" spans="2:14" ht="15.6" thickBot="1" x14ac:dyDescent="0.4">
      <c r="B238" s="318"/>
      <c r="C238" s="322" t="s">
        <v>2482</v>
      </c>
      <c r="D238" s="322" t="s">
        <v>2555</v>
      </c>
      <c r="E238" s="322" t="s">
        <v>346</v>
      </c>
      <c r="F238" s="322" t="s">
        <v>64</v>
      </c>
      <c r="G238" s="322" t="s">
        <v>70</v>
      </c>
      <c r="H238" s="319"/>
      <c r="I238" s="322" t="s">
        <v>90</v>
      </c>
      <c r="J238" s="323">
        <v>4000000</v>
      </c>
      <c r="K238" s="319" t="s">
        <v>70</v>
      </c>
      <c r="L238" s="322"/>
      <c r="M238" s="322"/>
      <c r="N238" s="322"/>
    </row>
    <row r="239" spans="2:14" ht="15.6" thickBot="1" x14ac:dyDescent="0.4">
      <c r="B239" s="318"/>
      <c r="C239" s="322" t="s">
        <v>2488</v>
      </c>
      <c r="D239" s="322" t="s">
        <v>2555</v>
      </c>
      <c r="E239" s="322" t="s">
        <v>346</v>
      </c>
      <c r="F239" s="322" t="s">
        <v>64</v>
      </c>
      <c r="G239" s="322" t="s">
        <v>70</v>
      </c>
      <c r="H239" s="319"/>
      <c r="I239" s="322" t="s">
        <v>90</v>
      </c>
      <c r="J239" s="323">
        <v>4000000</v>
      </c>
      <c r="K239" s="319" t="s">
        <v>70</v>
      </c>
      <c r="L239" s="322"/>
      <c r="M239" s="322"/>
      <c r="N239" s="322"/>
    </row>
    <row r="240" spans="2:14" ht="15.6" thickBot="1" x14ac:dyDescent="0.4">
      <c r="C240" s="320" t="s">
        <v>2489</v>
      </c>
      <c r="D240" s="320" t="s">
        <v>2555</v>
      </c>
      <c r="E240" s="320" t="s">
        <v>346</v>
      </c>
      <c r="F240" s="320" t="s">
        <v>64</v>
      </c>
      <c r="G240" s="320" t="s">
        <v>70</v>
      </c>
      <c r="H240" s="319"/>
      <c r="I240" s="320" t="s">
        <v>90</v>
      </c>
      <c r="J240" s="321">
        <v>4000000</v>
      </c>
      <c r="K240" s="319" t="s">
        <v>70</v>
      </c>
      <c r="L240" s="320"/>
      <c r="M240" s="320"/>
      <c r="N240" s="320"/>
    </row>
    <row r="241" spans="2:14" ht="15.6" thickBot="1" x14ac:dyDescent="0.4">
      <c r="C241" s="320" t="s">
        <v>2493</v>
      </c>
      <c r="D241" s="320" t="s">
        <v>2555</v>
      </c>
      <c r="E241" s="320" t="s">
        <v>346</v>
      </c>
      <c r="F241" s="320" t="s">
        <v>64</v>
      </c>
      <c r="G241" s="320" t="s">
        <v>70</v>
      </c>
      <c r="H241" s="319"/>
      <c r="I241" s="320" t="s">
        <v>90</v>
      </c>
      <c r="J241" s="321">
        <v>4000000</v>
      </c>
      <c r="K241" s="319" t="s">
        <v>70</v>
      </c>
      <c r="L241" s="320"/>
      <c r="M241" s="320"/>
      <c r="N241" s="320"/>
    </row>
    <row r="242" spans="2:14" ht="15.6" thickBot="1" x14ac:dyDescent="0.4">
      <c r="C242" s="320" t="s">
        <v>2497</v>
      </c>
      <c r="D242" s="320" t="s">
        <v>2555</v>
      </c>
      <c r="E242" s="320" t="s">
        <v>346</v>
      </c>
      <c r="F242" s="320" t="s">
        <v>64</v>
      </c>
      <c r="G242" s="320" t="s">
        <v>70</v>
      </c>
      <c r="H242" s="319"/>
      <c r="I242" s="320" t="s">
        <v>90</v>
      </c>
      <c r="J242" s="321">
        <v>4000000</v>
      </c>
      <c r="K242" s="319" t="s">
        <v>70</v>
      </c>
      <c r="L242" s="320"/>
      <c r="M242" s="320"/>
      <c r="N242" s="320"/>
    </row>
    <row r="243" spans="2:14" ht="15.6" thickBot="1" x14ac:dyDescent="0.4">
      <c r="C243" s="320" t="s">
        <v>2499</v>
      </c>
      <c r="D243" s="320" t="s">
        <v>2555</v>
      </c>
      <c r="E243" s="320" t="s">
        <v>346</v>
      </c>
      <c r="F243" s="320" t="s">
        <v>64</v>
      </c>
      <c r="G243" s="320" t="s">
        <v>70</v>
      </c>
      <c r="H243" s="319"/>
      <c r="I243" s="320" t="s">
        <v>90</v>
      </c>
      <c r="J243" s="321">
        <v>4000000</v>
      </c>
      <c r="K243" s="319" t="s">
        <v>70</v>
      </c>
      <c r="L243" s="320"/>
      <c r="M243" s="320"/>
      <c r="N243" s="320"/>
    </row>
    <row r="244" spans="2:14" ht="15.6" thickBot="1" x14ac:dyDescent="0.4">
      <c r="B244" s="318"/>
      <c r="C244" s="322" t="s">
        <v>2500</v>
      </c>
      <c r="D244" s="322" t="s">
        <v>2555</v>
      </c>
      <c r="E244" s="322" t="s">
        <v>346</v>
      </c>
      <c r="F244" s="322" t="s">
        <v>64</v>
      </c>
      <c r="G244" s="322" t="s">
        <v>70</v>
      </c>
      <c r="H244" s="319"/>
      <c r="I244" s="322" t="s">
        <v>90</v>
      </c>
      <c r="J244" s="323">
        <v>4000000</v>
      </c>
      <c r="K244" s="319" t="s">
        <v>70</v>
      </c>
      <c r="L244" s="322"/>
      <c r="M244" s="322"/>
      <c r="N244" s="322"/>
    </row>
    <row r="245" spans="2:14" ht="15.6" thickBot="1" x14ac:dyDescent="0.4">
      <c r="C245" s="320" t="s">
        <v>2501</v>
      </c>
      <c r="D245" s="320" t="s">
        <v>2555</v>
      </c>
      <c r="E245" s="320" t="s">
        <v>346</v>
      </c>
      <c r="F245" s="320" t="s">
        <v>64</v>
      </c>
      <c r="G245" s="320" t="s">
        <v>70</v>
      </c>
      <c r="H245" s="319"/>
      <c r="I245" s="320" t="s">
        <v>90</v>
      </c>
      <c r="J245" s="321">
        <v>4000000</v>
      </c>
      <c r="K245" s="319" t="s">
        <v>70</v>
      </c>
      <c r="L245" s="320"/>
      <c r="M245" s="320"/>
      <c r="N245" s="320"/>
    </row>
    <row r="246" spans="2:14" ht="15.6" thickBot="1" x14ac:dyDescent="0.4">
      <c r="C246" s="320" t="s">
        <v>2542</v>
      </c>
      <c r="D246" s="320" t="s">
        <v>2554</v>
      </c>
      <c r="E246" s="320" t="s">
        <v>2357</v>
      </c>
      <c r="F246" s="320" t="s">
        <v>64</v>
      </c>
      <c r="G246" s="320" t="s">
        <v>70</v>
      </c>
      <c r="H246" s="319"/>
      <c r="I246" s="320" t="s">
        <v>90</v>
      </c>
      <c r="J246" s="321">
        <v>3960712</v>
      </c>
      <c r="K246" s="319" t="s">
        <v>70</v>
      </c>
      <c r="L246" s="320"/>
      <c r="M246" s="320"/>
      <c r="N246" s="320"/>
    </row>
    <row r="247" spans="2:14" ht="15.6" thickBot="1" x14ac:dyDescent="0.4">
      <c r="B247" s="318"/>
      <c r="C247" s="322" t="s">
        <v>2394</v>
      </c>
      <c r="D247" s="322" t="s">
        <v>267</v>
      </c>
      <c r="E247" s="322" t="s">
        <v>2349</v>
      </c>
      <c r="F247" s="322" t="s">
        <v>70</v>
      </c>
      <c r="G247" s="322" t="s">
        <v>70</v>
      </c>
      <c r="H247" s="319"/>
      <c r="I247" s="322" t="s">
        <v>90</v>
      </c>
      <c r="J247" s="323">
        <v>3729660</v>
      </c>
      <c r="K247" s="319" t="s">
        <v>70</v>
      </c>
      <c r="L247" s="322"/>
      <c r="M247" s="322"/>
      <c r="N247" s="322"/>
    </row>
    <row r="248" spans="2:14" ht="15.6" thickBot="1" x14ac:dyDescent="0.4">
      <c r="C248" s="320" t="s">
        <v>2378</v>
      </c>
      <c r="D248" s="320" t="s">
        <v>269</v>
      </c>
      <c r="E248" s="320" t="s">
        <v>334</v>
      </c>
      <c r="F248" s="320" t="s">
        <v>70</v>
      </c>
      <c r="G248" s="320" t="s">
        <v>70</v>
      </c>
      <c r="H248" s="319"/>
      <c r="I248" s="320" t="s">
        <v>90</v>
      </c>
      <c r="J248" s="321">
        <v>3700000</v>
      </c>
      <c r="K248" s="319" t="s">
        <v>70</v>
      </c>
      <c r="L248" s="320"/>
      <c r="M248" s="320"/>
      <c r="N248" s="320"/>
    </row>
    <row r="249" spans="2:14" ht="15.6" thickBot="1" x14ac:dyDescent="0.4">
      <c r="B249" s="318"/>
      <c r="C249" s="322" t="s">
        <v>2461</v>
      </c>
      <c r="D249" s="322" t="s">
        <v>2555</v>
      </c>
      <c r="E249" s="322" t="s">
        <v>348</v>
      </c>
      <c r="F249" s="322" t="s">
        <v>64</v>
      </c>
      <c r="G249" s="322" t="s">
        <v>70</v>
      </c>
      <c r="H249" s="319"/>
      <c r="I249" s="322" t="s">
        <v>90</v>
      </c>
      <c r="J249" s="323">
        <v>3600000</v>
      </c>
      <c r="K249" s="319" t="s">
        <v>70</v>
      </c>
      <c r="L249" s="322"/>
      <c r="M249" s="322"/>
      <c r="N249" s="322"/>
    </row>
    <row r="250" spans="2:14" ht="15.6" thickBot="1" x14ac:dyDescent="0.4">
      <c r="C250" s="320" t="s">
        <v>2360</v>
      </c>
      <c r="D250" s="320" t="s">
        <v>269</v>
      </c>
      <c r="E250" s="320" t="s">
        <v>331</v>
      </c>
      <c r="F250" s="320" t="s">
        <v>70</v>
      </c>
      <c r="G250" s="320" t="s">
        <v>70</v>
      </c>
      <c r="H250" s="319"/>
      <c r="I250" s="320" t="s">
        <v>90</v>
      </c>
      <c r="J250" s="321">
        <v>3556490</v>
      </c>
      <c r="K250" s="319" t="s">
        <v>70</v>
      </c>
      <c r="L250" s="320"/>
      <c r="M250" s="320"/>
      <c r="N250" s="320"/>
    </row>
    <row r="251" spans="2:14" ht="15.6" thickBot="1" x14ac:dyDescent="0.4">
      <c r="C251" s="320" t="s">
        <v>2513</v>
      </c>
      <c r="D251" s="320" t="s">
        <v>269</v>
      </c>
      <c r="E251" s="320" t="s">
        <v>2347</v>
      </c>
      <c r="F251" s="320" t="s">
        <v>70</v>
      </c>
      <c r="G251" s="320" t="s">
        <v>70</v>
      </c>
      <c r="H251" s="319" t="s">
        <v>2559</v>
      </c>
      <c r="I251" s="320" t="s">
        <v>90</v>
      </c>
      <c r="J251" s="321">
        <v>3456000</v>
      </c>
      <c r="K251" s="319" t="s">
        <v>70</v>
      </c>
      <c r="L251" s="320"/>
      <c r="M251" s="320"/>
      <c r="N251" s="320"/>
    </row>
    <row r="252" spans="2:14" ht="15.6" thickBot="1" x14ac:dyDescent="0.4">
      <c r="C252" s="320" t="s">
        <v>2397</v>
      </c>
      <c r="D252" s="320" t="s">
        <v>267</v>
      </c>
      <c r="E252" s="320" t="s">
        <v>2349</v>
      </c>
      <c r="F252" s="320" t="s">
        <v>70</v>
      </c>
      <c r="G252" s="320" t="s">
        <v>70</v>
      </c>
      <c r="H252" s="319"/>
      <c r="I252" s="320" t="s">
        <v>90</v>
      </c>
      <c r="J252" s="321">
        <v>3415625</v>
      </c>
      <c r="K252" s="319" t="s">
        <v>70</v>
      </c>
      <c r="L252" s="320"/>
      <c r="M252" s="320"/>
      <c r="N252" s="320"/>
    </row>
    <row r="253" spans="2:14" ht="15.6" thickBot="1" x14ac:dyDescent="0.4">
      <c r="C253" s="320" t="s">
        <v>2337</v>
      </c>
      <c r="D253" s="320" t="s">
        <v>269</v>
      </c>
      <c r="E253" s="320" t="s">
        <v>342</v>
      </c>
      <c r="F253" s="320" t="s">
        <v>70</v>
      </c>
      <c r="G253" s="320" t="s">
        <v>70</v>
      </c>
      <c r="H253" s="319"/>
      <c r="I253" s="320" t="s">
        <v>90</v>
      </c>
      <c r="J253" s="321">
        <v>3248767</v>
      </c>
      <c r="K253" s="319" t="s">
        <v>70</v>
      </c>
      <c r="L253" s="320"/>
      <c r="M253" s="320"/>
      <c r="N253" s="320"/>
    </row>
    <row r="254" spans="2:14" ht="15.6" thickBot="1" x14ac:dyDescent="0.4">
      <c r="C254" s="320" t="s">
        <v>290</v>
      </c>
      <c r="D254" s="320" t="s">
        <v>2555</v>
      </c>
      <c r="E254" s="320" t="s">
        <v>2350</v>
      </c>
      <c r="F254" s="320" t="s">
        <v>64</v>
      </c>
      <c r="G254" s="320" t="s">
        <v>70</v>
      </c>
      <c r="H254" s="319"/>
      <c r="I254" s="320" t="s">
        <v>90</v>
      </c>
      <c r="J254" s="321">
        <v>3216715</v>
      </c>
      <c r="K254" s="319" t="s">
        <v>70</v>
      </c>
      <c r="L254" s="320"/>
      <c r="M254" s="320"/>
      <c r="N254" s="320"/>
    </row>
    <row r="255" spans="2:14" ht="15.6" thickBot="1" x14ac:dyDescent="0.4">
      <c r="B255" s="318"/>
      <c r="C255" s="322" t="s">
        <v>2402</v>
      </c>
      <c r="D255" s="322" t="s">
        <v>267</v>
      </c>
      <c r="E255" s="322" t="s">
        <v>2349</v>
      </c>
      <c r="F255" s="322" t="s">
        <v>70</v>
      </c>
      <c r="G255" s="322" t="s">
        <v>70</v>
      </c>
      <c r="H255" s="319"/>
      <c r="I255" s="322" t="s">
        <v>90</v>
      </c>
      <c r="J255" s="323">
        <v>3130722</v>
      </c>
      <c r="K255" s="319" t="s">
        <v>70</v>
      </c>
      <c r="L255" s="322"/>
      <c r="M255" s="322"/>
      <c r="N255" s="322"/>
    </row>
    <row r="256" spans="2:14" ht="15.6" thickBot="1" x14ac:dyDescent="0.4">
      <c r="B256" s="318"/>
      <c r="C256" s="322" t="s">
        <v>2394</v>
      </c>
      <c r="D256" s="322" t="s">
        <v>269</v>
      </c>
      <c r="E256" s="322" t="s">
        <v>328</v>
      </c>
      <c r="F256" s="322" t="s">
        <v>70</v>
      </c>
      <c r="G256" s="322" t="s">
        <v>70</v>
      </c>
      <c r="H256" s="319"/>
      <c r="I256" s="322" t="s">
        <v>90</v>
      </c>
      <c r="J256" s="323">
        <v>3108050</v>
      </c>
      <c r="K256" s="319" t="s">
        <v>70</v>
      </c>
      <c r="L256" s="322"/>
      <c r="M256" s="322"/>
      <c r="N256" s="322"/>
    </row>
    <row r="257" spans="2:14" ht="15.6" thickBot="1" x14ac:dyDescent="0.4">
      <c r="B257" s="318"/>
      <c r="C257" s="322" t="s">
        <v>2389</v>
      </c>
      <c r="D257" s="322" t="s">
        <v>2555</v>
      </c>
      <c r="E257" s="322" t="s">
        <v>2350</v>
      </c>
      <c r="F257" s="322" t="s">
        <v>64</v>
      </c>
      <c r="G257" s="322" t="s">
        <v>70</v>
      </c>
      <c r="H257" s="319"/>
      <c r="I257" s="322" t="s">
        <v>90</v>
      </c>
      <c r="J257" s="323">
        <v>3050745</v>
      </c>
      <c r="K257" s="319" t="s">
        <v>70</v>
      </c>
      <c r="L257" s="322"/>
      <c r="M257" s="322"/>
      <c r="N257" s="322"/>
    </row>
    <row r="258" spans="2:14" ht="15.6" thickBot="1" x14ac:dyDescent="0.4">
      <c r="C258" s="320" t="s">
        <v>2389</v>
      </c>
      <c r="D258" s="320" t="s">
        <v>2554</v>
      </c>
      <c r="E258" s="320" t="s">
        <v>2551</v>
      </c>
      <c r="F258" s="320" t="s">
        <v>64</v>
      </c>
      <c r="G258" s="320" t="s">
        <v>70</v>
      </c>
      <c r="H258" s="319"/>
      <c r="I258" s="320" t="s">
        <v>90</v>
      </c>
      <c r="J258" s="321">
        <v>3050745</v>
      </c>
      <c r="K258" s="319" t="s">
        <v>70</v>
      </c>
      <c r="L258" s="320"/>
      <c r="M258" s="320"/>
      <c r="N258" s="320"/>
    </row>
    <row r="259" spans="2:14" ht="15.6" thickBot="1" x14ac:dyDescent="0.4">
      <c r="B259" s="318"/>
      <c r="C259" s="322" t="s">
        <v>2512</v>
      </c>
      <c r="D259" s="322" t="s">
        <v>269</v>
      </c>
      <c r="E259" s="322" t="s">
        <v>331</v>
      </c>
      <c r="F259" s="322" t="s">
        <v>70</v>
      </c>
      <c r="G259" s="322" t="s">
        <v>70</v>
      </c>
      <c r="H259" s="319" t="s">
        <v>2558</v>
      </c>
      <c r="I259" s="322" t="s">
        <v>90</v>
      </c>
      <c r="J259" s="323">
        <v>3049150</v>
      </c>
      <c r="K259" s="319" t="s">
        <v>70</v>
      </c>
      <c r="L259" s="322"/>
      <c r="M259" s="322"/>
      <c r="N259" s="322"/>
    </row>
    <row r="260" spans="2:14" ht="15.6" thickBot="1" x14ac:dyDescent="0.4">
      <c r="C260" s="320" t="s">
        <v>2341</v>
      </c>
      <c r="D260" s="320" t="s">
        <v>269</v>
      </c>
      <c r="E260" s="320" t="s">
        <v>331</v>
      </c>
      <c r="F260" s="320" t="s">
        <v>70</v>
      </c>
      <c r="G260" s="320" t="s">
        <v>70</v>
      </c>
      <c r="H260" s="319" t="s">
        <v>2572</v>
      </c>
      <c r="I260" s="320" t="s">
        <v>90</v>
      </c>
      <c r="J260" s="321">
        <v>3049150</v>
      </c>
      <c r="K260" s="319" t="s">
        <v>70</v>
      </c>
      <c r="L260" s="320"/>
      <c r="M260" s="320"/>
      <c r="N260" s="320"/>
    </row>
    <row r="261" spans="2:14" ht="15.6" thickBot="1" x14ac:dyDescent="0.4">
      <c r="C261" s="320" t="s">
        <v>2516</v>
      </c>
      <c r="D261" s="320" t="s">
        <v>267</v>
      </c>
      <c r="E261" s="320" t="s">
        <v>2348</v>
      </c>
      <c r="F261" s="320" t="s">
        <v>70</v>
      </c>
      <c r="G261" s="320" t="s">
        <v>70</v>
      </c>
      <c r="H261" s="319" t="s">
        <v>2561</v>
      </c>
      <c r="I261" s="320" t="s">
        <v>90</v>
      </c>
      <c r="J261" s="321">
        <v>3022720</v>
      </c>
      <c r="K261" s="319" t="s">
        <v>70</v>
      </c>
      <c r="L261" s="320"/>
      <c r="M261" s="320"/>
      <c r="N261" s="320"/>
    </row>
    <row r="262" spans="2:14" ht="15.6" thickBot="1" x14ac:dyDescent="0.4">
      <c r="B262" s="318"/>
      <c r="C262" s="322" t="s">
        <v>2398</v>
      </c>
      <c r="D262" s="322" t="s">
        <v>267</v>
      </c>
      <c r="E262" s="322" t="s">
        <v>2349</v>
      </c>
      <c r="F262" s="322" t="s">
        <v>70</v>
      </c>
      <c r="G262" s="322" t="s">
        <v>70</v>
      </c>
      <c r="H262" s="319"/>
      <c r="I262" s="322" t="s">
        <v>90</v>
      </c>
      <c r="J262" s="323">
        <v>3003676</v>
      </c>
      <c r="K262" s="319" t="s">
        <v>70</v>
      </c>
      <c r="L262" s="322"/>
      <c r="M262" s="322"/>
      <c r="N262" s="322"/>
    </row>
    <row r="263" spans="2:14" ht="15.6" thickBot="1" x14ac:dyDescent="0.4">
      <c r="B263" s="318"/>
      <c r="C263" s="322" t="s">
        <v>2424</v>
      </c>
      <c r="D263" s="322" t="s">
        <v>2555</v>
      </c>
      <c r="E263" s="322" t="s">
        <v>346</v>
      </c>
      <c r="F263" s="322" t="s">
        <v>64</v>
      </c>
      <c r="G263" s="322" t="s">
        <v>70</v>
      </c>
      <c r="H263" s="319"/>
      <c r="I263" s="322" t="s">
        <v>90</v>
      </c>
      <c r="J263" s="323">
        <v>3000000</v>
      </c>
      <c r="K263" s="319" t="s">
        <v>70</v>
      </c>
      <c r="L263" s="322"/>
      <c r="M263" s="322"/>
      <c r="N263" s="322"/>
    </row>
    <row r="264" spans="2:14" ht="15.6" thickBot="1" x14ac:dyDescent="0.4">
      <c r="C264" s="320" t="s">
        <v>2456</v>
      </c>
      <c r="D264" s="320" t="s">
        <v>2555</v>
      </c>
      <c r="E264" s="320" t="s">
        <v>348</v>
      </c>
      <c r="F264" s="320" t="s">
        <v>64</v>
      </c>
      <c r="G264" s="320" t="s">
        <v>70</v>
      </c>
      <c r="H264" s="319" t="s">
        <v>2569</v>
      </c>
      <c r="I264" s="320" t="s">
        <v>90</v>
      </c>
      <c r="J264" s="321">
        <v>3000000</v>
      </c>
      <c r="K264" s="319" t="s">
        <v>70</v>
      </c>
      <c r="L264" s="320"/>
      <c r="M264" s="320"/>
      <c r="N264" s="320"/>
    </row>
    <row r="265" spans="2:14" ht="15.6" thickBot="1" x14ac:dyDescent="0.4">
      <c r="C265" s="320" t="s">
        <v>2462</v>
      </c>
      <c r="D265" s="320" t="s">
        <v>2555</v>
      </c>
      <c r="E265" s="320" t="s">
        <v>348</v>
      </c>
      <c r="F265" s="320" t="s">
        <v>64</v>
      </c>
      <c r="G265" s="320" t="s">
        <v>70</v>
      </c>
      <c r="H265" s="319" t="s">
        <v>2570</v>
      </c>
      <c r="I265" s="320" t="s">
        <v>90</v>
      </c>
      <c r="J265" s="321">
        <v>3000000</v>
      </c>
      <c r="K265" s="319" t="s">
        <v>70</v>
      </c>
      <c r="L265" s="320"/>
      <c r="M265" s="320"/>
      <c r="N265" s="320"/>
    </row>
    <row r="266" spans="2:14" ht="15.6" thickBot="1" x14ac:dyDescent="0.4">
      <c r="C266" s="320" t="s">
        <v>2465</v>
      </c>
      <c r="D266" s="320" t="s">
        <v>2555</v>
      </c>
      <c r="E266" s="320" t="s">
        <v>346</v>
      </c>
      <c r="F266" s="320" t="s">
        <v>64</v>
      </c>
      <c r="G266" s="320" t="s">
        <v>70</v>
      </c>
      <c r="H266" s="319"/>
      <c r="I266" s="320" t="s">
        <v>90</v>
      </c>
      <c r="J266" s="321">
        <v>3000000</v>
      </c>
      <c r="K266" s="319" t="s">
        <v>70</v>
      </c>
      <c r="L266" s="320"/>
      <c r="M266" s="320"/>
      <c r="N266" s="320"/>
    </row>
    <row r="267" spans="2:14" ht="15.6" thickBot="1" x14ac:dyDescent="0.4">
      <c r="B267" s="318"/>
      <c r="C267" s="322" t="s">
        <v>2468</v>
      </c>
      <c r="D267" s="322" t="s">
        <v>2555</v>
      </c>
      <c r="E267" s="322" t="s">
        <v>346</v>
      </c>
      <c r="F267" s="322" t="s">
        <v>64</v>
      </c>
      <c r="G267" s="322" t="s">
        <v>70</v>
      </c>
      <c r="H267" s="319"/>
      <c r="I267" s="322" t="s">
        <v>90</v>
      </c>
      <c r="J267" s="321">
        <v>3000000</v>
      </c>
      <c r="K267" s="319" t="s">
        <v>70</v>
      </c>
      <c r="L267" s="322"/>
      <c r="M267" s="322"/>
      <c r="N267" s="322"/>
    </row>
    <row r="268" spans="2:14" ht="15.6" thickBot="1" x14ac:dyDescent="0.4">
      <c r="C268" s="320" t="s">
        <v>2468</v>
      </c>
      <c r="D268" s="320" t="s">
        <v>2555</v>
      </c>
      <c r="E268" s="320" t="s">
        <v>348</v>
      </c>
      <c r="F268" s="320" t="s">
        <v>64</v>
      </c>
      <c r="G268" s="320" t="s">
        <v>70</v>
      </c>
      <c r="H268" s="319"/>
      <c r="I268" s="320" t="s">
        <v>90</v>
      </c>
      <c r="J268" s="326">
        <v>3000000</v>
      </c>
      <c r="K268" s="319" t="s">
        <v>70</v>
      </c>
      <c r="L268" s="320"/>
      <c r="M268" s="320"/>
      <c r="N268" s="320"/>
    </row>
    <row r="269" spans="2:14" ht="15.6" thickBot="1" x14ac:dyDescent="0.4">
      <c r="B269" s="318"/>
      <c r="C269" s="322" t="s">
        <v>2515</v>
      </c>
      <c r="D269" s="322" t="s">
        <v>267</v>
      </c>
      <c r="E269" s="322" t="s">
        <v>2348</v>
      </c>
      <c r="F269" s="322" t="s">
        <v>70</v>
      </c>
      <c r="G269" s="322" t="s">
        <v>70</v>
      </c>
      <c r="H269" s="319" t="s">
        <v>2560</v>
      </c>
      <c r="I269" s="322" t="s">
        <v>90</v>
      </c>
      <c r="J269" s="323">
        <v>2839802</v>
      </c>
      <c r="K269" s="319" t="s">
        <v>70</v>
      </c>
      <c r="L269" s="322"/>
      <c r="M269" s="322"/>
      <c r="N269" s="322"/>
    </row>
    <row r="270" spans="2:14" ht="15.6" thickBot="1" x14ac:dyDescent="0.4">
      <c r="B270" s="318"/>
      <c r="C270" s="322" t="s">
        <v>290</v>
      </c>
      <c r="D270" s="322" t="s">
        <v>267</v>
      </c>
      <c r="E270" s="322" t="s">
        <v>2348</v>
      </c>
      <c r="F270" s="322" t="s">
        <v>70</v>
      </c>
      <c r="G270" s="322" t="s">
        <v>70</v>
      </c>
      <c r="H270" s="319"/>
      <c r="I270" s="322" t="s">
        <v>90</v>
      </c>
      <c r="J270" s="323">
        <v>2834810</v>
      </c>
      <c r="K270" s="319" t="s">
        <v>70</v>
      </c>
      <c r="L270" s="322"/>
      <c r="M270" s="322"/>
      <c r="N270" s="322"/>
    </row>
    <row r="271" spans="2:14" ht="15.6" thickBot="1" x14ac:dyDescent="0.4">
      <c r="C271" s="320" t="s">
        <v>2393</v>
      </c>
      <c r="D271" s="320" t="s">
        <v>2555</v>
      </c>
      <c r="E271" s="320" t="s">
        <v>2350</v>
      </c>
      <c r="F271" s="320" t="s">
        <v>64</v>
      </c>
      <c r="G271" s="320" t="s">
        <v>70</v>
      </c>
      <c r="H271" s="319"/>
      <c r="I271" s="320" t="s">
        <v>90</v>
      </c>
      <c r="J271" s="321">
        <v>2701274.2</v>
      </c>
      <c r="K271" s="319" t="s">
        <v>70</v>
      </c>
      <c r="L271" s="320"/>
      <c r="M271" s="320"/>
      <c r="N271" s="320"/>
    </row>
    <row r="272" spans="2:14" ht="15.6" thickBot="1" x14ac:dyDescent="0.4">
      <c r="C272" s="320" t="s">
        <v>2407</v>
      </c>
      <c r="D272" s="320" t="s">
        <v>2555</v>
      </c>
      <c r="E272" s="320" t="s">
        <v>2350</v>
      </c>
      <c r="F272" s="320" t="s">
        <v>64</v>
      </c>
      <c r="G272" s="320" t="s">
        <v>70</v>
      </c>
      <c r="H272" s="319"/>
      <c r="I272" s="320" t="s">
        <v>90</v>
      </c>
      <c r="J272" s="321">
        <v>2695056.25</v>
      </c>
      <c r="K272" s="319" t="s">
        <v>70</v>
      </c>
      <c r="L272" s="320"/>
      <c r="M272" s="320"/>
      <c r="N272" s="320"/>
    </row>
    <row r="273" spans="2:14" ht="15.6" thickBot="1" x14ac:dyDescent="0.4">
      <c r="B273" s="318"/>
      <c r="C273" s="322" t="s">
        <v>2407</v>
      </c>
      <c r="D273" s="322" t="s">
        <v>267</v>
      </c>
      <c r="E273" s="322" t="s">
        <v>2348</v>
      </c>
      <c r="F273" s="322" t="s">
        <v>70</v>
      </c>
      <c r="G273" s="322" t="s">
        <v>70</v>
      </c>
      <c r="H273" s="319"/>
      <c r="I273" s="322" t="s">
        <v>90</v>
      </c>
      <c r="J273" s="323">
        <v>2695056</v>
      </c>
      <c r="K273" s="319" t="s">
        <v>70</v>
      </c>
      <c r="L273" s="322"/>
      <c r="M273" s="322"/>
      <c r="N273" s="322"/>
    </row>
    <row r="274" spans="2:14" ht="15.6" thickBot="1" x14ac:dyDescent="0.4">
      <c r="C274" s="320" t="s">
        <v>2520</v>
      </c>
      <c r="D274" s="320" t="s">
        <v>267</v>
      </c>
      <c r="E274" s="320" t="s">
        <v>2348</v>
      </c>
      <c r="F274" s="320" t="s">
        <v>70</v>
      </c>
      <c r="G274" s="320" t="s">
        <v>70</v>
      </c>
      <c r="H274" s="319" t="s">
        <v>2565</v>
      </c>
      <c r="I274" s="320" t="s">
        <v>90</v>
      </c>
      <c r="J274" s="321">
        <v>2617529</v>
      </c>
      <c r="K274" s="319" t="s">
        <v>70</v>
      </c>
      <c r="L274" s="320"/>
      <c r="M274" s="320"/>
      <c r="N274" s="320"/>
    </row>
    <row r="275" spans="2:14" ht="15.6" thickBot="1" x14ac:dyDescent="0.4">
      <c r="B275" s="318"/>
      <c r="C275" s="322" t="s">
        <v>2378</v>
      </c>
      <c r="D275" s="322" t="s">
        <v>269</v>
      </c>
      <c r="E275" s="322" t="s">
        <v>326</v>
      </c>
      <c r="F275" s="322" t="s">
        <v>70</v>
      </c>
      <c r="G275" s="322" t="s">
        <v>70</v>
      </c>
      <c r="H275" s="319"/>
      <c r="I275" s="322" t="s">
        <v>90</v>
      </c>
      <c r="J275" s="323">
        <v>2580376</v>
      </c>
      <c r="K275" s="319" t="s">
        <v>70</v>
      </c>
      <c r="L275" s="322"/>
      <c r="M275" s="322"/>
      <c r="N275" s="322"/>
    </row>
    <row r="276" spans="2:14" ht="15.6" thickBot="1" x14ac:dyDescent="0.4">
      <c r="C276" s="320" t="s">
        <v>2341</v>
      </c>
      <c r="D276" s="320" t="s">
        <v>267</v>
      </c>
      <c r="E276" s="320" t="s">
        <v>2348</v>
      </c>
      <c r="F276" s="320" t="s">
        <v>70</v>
      </c>
      <c r="G276" s="320" t="s">
        <v>70</v>
      </c>
      <c r="H276" s="319" t="s">
        <v>2572</v>
      </c>
      <c r="I276" s="320" t="s">
        <v>90</v>
      </c>
      <c r="J276" s="321">
        <v>2517519</v>
      </c>
      <c r="K276" s="319" t="s">
        <v>70</v>
      </c>
      <c r="L276" s="320"/>
      <c r="M276" s="320"/>
      <c r="N276" s="320"/>
    </row>
    <row r="277" spans="2:14" ht="15.6" thickBot="1" x14ac:dyDescent="0.4">
      <c r="C277" s="320" t="s">
        <v>2360</v>
      </c>
      <c r="D277" s="320" t="s">
        <v>269</v>
      </c>
      <c r="E277" s="320" t="s">
        <v>342</v>
      </c>
      <c r="F277" s="320" t="s">
        <v>70</v>
      </c>
      <c r="G277" s="320" t="s">
        <v>70</v>
      </c>
      <c r="H277" s="319"/>
      <c r="I277" s="320" t="s">
        <v>90</v>
      </c>
      <c r="J277" s="321">
        <v>2503610</v>
      </c>
      <c r="K277" s="319" t="s">
        <v>70</v>
      </c>
      <c r="L277" s="320"/>
      <c r="M277" s="320"/>
      <c r="N277" s="320"/>
    </row>
    <row r="278" spans="2:14" ht="15.6" thickBot="1" x14ac:dyDescent="0.4">
      <c r="C278" s="320" t="s">
        <v>290</v>
      </c>
      <c r="D278" s="320" t="s">
        <v>2555</v>
      </c>
      <c r="E278" s="320" t="s">
        <v>348</v>
      </c>
      <c r="F278" s="320" t="s">
        <v>64</v>
      </c>
      <c r="G278" s="320" t="s">
        <v>70</v>
      </c>
      <c r="H278" s="319"/>
      <c r="I278" s="320" t="s">
        <v>90</v>
      </c>
      <c r="J278" s="321">
        <v>2500000</v>
      </c>
      <c r="K278" s="319" t="s">
        <v>70</v>
      </c>
      <c r="L278" s="320"/>
      <c r="M278" s="320"/>
      <c r="N278" s="320"/>
    </row>
    <row r="279" spans="2:14" ht="15.6" thickBot="1" x14ac:dyDescent="0.4">
      <c r="C279" s="320" t="s">
        <v>2467</v>
      </c>
      <c r="D279" s="320" t="s">
        <v>2555</v>
      </c>
      <c r="E279" s="320" t="s">
        <v>346</v>
      </c>
      <c r="F279" s="320" t="s">
        <v>64</v>
      </c>
      <c r="G279" s="320" t="s">
        <v>70</v>
      </c>
      <c r="H279" s="319"/>
      <c r="I279" s="320" t="s">
        <v>90</v>
      </c>
      <c r="J279" s="323">
        <v>2500000</v>
      </c>
      <c r="K279" s="319" t="s">
        <v>70</v>
      </c>
      <c r="L279" s="320"/>
      <c r="M279" s="320"/>
      <c r="N279" s="320"/>
    </row>
    <row r="280" spans="2:14" ht="15.6" thickBot="1" x14ac:dyDescent="0.4">
      <c r="B280" s="318"/>
      <c r="C280" s="322" t="s">
        <v>2389</v>
      </c>
      <c r="D280" s="322" t="s">
        <v>269</v>
      </c>
      <c r="E280" s="322" t="s">
        <v>334</v>
      </c>
      <c r="F280" s="322" t="s">
        <v>70</v>
      </c>
      <c r="G280" s="322" t="s">
        <v>70</v>
      </c>
      <c r="H280" s="319"/>
      <c r="I280" s="322" t="s">
        <v>90</v>
      </c>
      <c r="J280" s="323">
        <v>2442000</v>
      </c>
      <c r="K280" s="319" t="s">
        <v>70</v>
      </c>
      <c r="L280" s="322"/>
      <c r="M280" s="322"/>
      <c r="N280" s="322"/>
    </row>
    <row r="281" spans="2:14" ht="15.6" thickBot="1" x14ac:dyDescent="0.4">
      <c r="C281" s="320" t="s">
        <v>2390</v>
      </c>
      <c r="D281" s="320" t="s">
        <v>267</v>
      </c>
      <c r="E281" s="320" t="s">
        <v>2349</v>
      </c>
      <c r="F281" s="320" t="s">
        <v>70</v>
      </c>
      <c r="G281" s="320" t="s">
        <v>70</v>
      </c>
      <c r="H281" s="319"/>
      <c r="I281" s="320" t="s">
        <v>90</v>
      </c>
      <c r="J281" s="321">
        <v>2375580</v>
      </c>
      <c r="K281" s="319" t="s">
        <v>70</v>
      </c>
      <c r="L281" s="320"/>
      <c r="M281" s="320"/>
      <c r="N281" s="320"/>
    </row>
    <row r="282" spans="2:14" ht="15.6" thickBot="1" x14ac:dyDescent="0.4">
      <c r="C282" s="320" t="s">
        <v>2389</v>
      </c>
      <c r="D282" s="320" t="s">
        <v>269</v>
      </c>
      <c r="E282" s="320" t="s">
        <v>326</v>
      </c>
      <c r="F282" s="320" t="s">
        <v>70</v>
      </c>
      <c r="G282" s="320" t="s">
        <v>70</v>
      </c>
      <c r="H282" s="319"/>
      <c r="I282" s="320" t="s">
        <v>90</v>
      </c>
      <c r="J282" s="321">
        <v>2340000</v>
      </c>
      <c r="K282" s="319" t="s">
        <v>70</v>
      </c>
      <c r="L282" s="320"/>
      <c r="M282" s="320"/>
      <c r="N282" s="320"/>
    </row>
    <row r="283" spans="2:14" ht="15.6" thickBot="1" x14ac:dyDescent="0.4">
      <c r="C283" s="320" t="s">
        <v>2543</v>
      </c>
      <c r="D283" s="320" t="s">
        <v>2554</v>
      </c>
      <c r="E283" s="320" t="s">
        <v>2356</v>
      </c>
      <c r="F283" s="320" t="s">
        <v>64</v>
      </c>
      <c r="G283" s="320" t="s">
        <v>70</v>
      </c>
      <c r="H283" s="319"/>
      <c r="I283" s="320" t="s">
        <v>90</v>
      </c>
      <c r="J283" s="321">
        <v>2334941</v>
      </c>
      <c r="K283" s="319" t="s">
        <v>70</v>
      </c>
      <c r="L283" s="320"/>
      <c r="M283" s="320"/>
      <c r="N283" s="320"/>
    </row>
    <row r="284" spans="2:14" ht="15.6" thickBot="1" x14ac:dyDescent="0.4">
      <c r="B284" s="318"/>
      <c r="C284" s="322" t="s">
        <v>2337</v>
      </c>
      <c r="D284" s="322" t="s">
        <v>269</v>
      </c>
      <c r="E284" s="322" t="s">
        <v>2346</v>
      </c>
      <c r="F284" s="322" t="s">
        <v>70</v>
      </c>
      <c r="G284" s="322" t="s">
        <v>70</v>
      </c>
      <c r="H284" s="319"/>
      <c r="I284" s="322" t="s">
        <v>90</v>
      </c>
      <c r="J284" s="323">
        <v>2269412</v>
      </c>
      <c r="K284" s="319" t="s">
        <v>70</v>
      </c>
      <c r="L284" s="322"/>
      <c r="M284" s="322"/>
      <c r="N284" s="322"/>
    </row>
    <row r="285" spans="2:14" ht="15.6" thickBot="1" x14ac:dyDescent="0.4">
      <c r="B285" s="318"/>
      <c r="C285" s="322" t="s">
        <v>2337</v>
      </c>
      <c r="D285" s="322" t="s">
        <v>269</v>
      </c>
      <c r="E285" s="322" t="s">
        <v>328</v>
      </c>
      <c r="F285" s="322" t="s">
        <v>70</v>
      </c>
      <c r="G285" s="322" t="s">
        <v>70</v>
      </c>
      <c r="H285" s="319"/>
      <c r="I285" s="322" t="s">
        <v>90</v>
      </c>
      <c r="J285" s="323">
        <v>2268000</v>
      </c>
      <c r="K285" s="319" t="s">
        <v>70</v>
      </c>
      <c r="L285" s="322"/>
      <c r="M285" s="322"/>
      <c r="N285" s="322"/>
    </row>
    <row r="286" spans="2:14" ht="15.6" thickBot="1" x14ac:dyDescent="0.4">
      <c r="C286" s="320" t="s">
        <v>2511</v>
      </c>
      <c r="D286" s="320" t="s">
        <v>267</v>
      </c>
      <c r="E286" s="320" t="s">
        <v>2349</v>
      </c>
      <c r="F286" s="320" t="s">
        <v>70</v>
      </c>
      <c r="G286" s="320" t="s">
        <v>70</v>
      </c>
      <c r="H286" s="319"/>
      <c r="I286" s="320" t="s">
        <v>90</v>
      </c>
      <c r="J286" s="321">
        <v>2195125</v>
      </c>
      <c r="K286" s="319" t="s">
        <v>70</v>
      </c>
      <c r="L286" s="320"/>
      <c r="M286" s="320"/>
      <c r="N286" s="320"/>
    </row>
    <row r="287" spans="2:14" ht="15.6" thickBot="1" x14ac:dyDescent="0.4">
      <c r="B287" s="318"/>
      <c r="C287" s="322" t="s">
        <v>2393</v>
      </c>
      <c r="D287" s="322" t="s">
        <v>267</v>
      </c>
      <c r="E287" s="322" t="s">
        <v>2348</v>
      </c>
      <c r="F287" s="322" t="s">
        <v>70</v>
      </c>
      <c r="G287" s="322" t="s">
        <v>70</v>
      </c>
      <c r="H287" s="319"/>
      <c r="I287" s="322" t="s">
        <v>90</v>
      </c>
      <c r="J287" s="323">
        <v>2178240</v>
      </c>
      <c r="K287" s="319" t="s">
        <v>70</v>
      </c>
      <c r="L287" s="322"/>
      <c r="M287" s="322"/>
      <c r="N287" s="322"/>
    </row>
    <row r="288" spans="2:14" ht="15.6" thickBot="1" x14ac:dyDescent="0.4">
      <c r="C288" s="320" t="s">
        <v>2419</v>
      </c>
      <c r="D288" s="320" t="s">
        <v>2555</v>
      </c>
      <c r="E288" s="320" t="s">
        <v>346</v>
      </c>
      <c r="F288" s="320" t="s">
        <v>64</v>
      </c>
      <c r="G288" s="320" t="s">
        <v>70</v>
      </c>
      <c r="H288" s="319"/>
      <c r="I288" s="320" t="s">
        <v>90</v>
      </c>
      <c r="J288" s="321">
        <v>2100000</v>
      </c>
      <c r="K288" s="319" t="s">
        <v>70</v>
      </c>
      <c r="L288" s="320"/>
      <c r="M288" s="320"/>
      <c r="N288" s="320"/>
    </row>
    <row r="289" spans="2:14" ht="15.6" thickBot="1" x14ac:dyDescent="0.4">
      <c r="C289" s="320" t="s">
        <v>2487</v>
      </c>
      <c r="D289" s="320" t="s">
        <v>2555</v>
      </c>
      <c r="E289" s="320" t="s">
        <v>346</v>
      </c>
      <c r="F289" s="320" t="s">
        <v>64</v>
      </c>
      <c r="G289" s="320" t="s">
        <v>70</v>
      </c>
      <c r="H289" s="319"/>
      <c r="I289" s="320" t="s">
        <v>90</v>
      </c>
      <c r="J289" s="321">
        <v>2100000</v>
      </c>
      <c r="K289" s="319" t="s">
        <v>70</v>
      </c>
      <c r="L289" s="320"/>
      <c r="M289" s="320"/>
      <c r="N289" s="320"/>
    </row>
    <row r="290" spans="2:14" ht="15.6" thickBot="1" x14ac:dyDescent="0.4">
      <c r="C290" s="320" t="s">
        <v>2526</v>
      </c>
      <c r="D290" s="320" t="s">
        <v>2554</v>
      </c>
      <c r="E290" s="320" t="s">
        <v>2359</v>
      </c>
      <c r="F290" s="320" t="s">
        <v>64</v>
      </c>
      <c r="G290" s="320" t="s">
        <v>64</v>
      </c>
      <c r="H290" s="319"/>
      <c r="I290" s="320" t="s">
        <v>90</v>
      </c>
      <c r="J290" s="321">
        <v>2070696.0959999999</v>
      </c>
      <c r="K290" s="319" t="s">
        <v>70</v>
      </c>
      <c r="L290" s="320"/>
      <c r="M290" s="320"/>
      <c r="N290" s="320"/>
    </row>
    <row r="291" spans="2:14" ht="15.6" thickBot="1" x14ac:dyDescent="0.4">
      <c r="B291" s="318"/>
      <c r="C291" s="322" t="s">
        <v>2522</v>
      </c>
      <c r="D291" s="322" t="s">
        <v>2554</v>
      </c>
      <c r="E291" s="322" t="s">
        <v>2356</v>
      </c>
      <c r="F291" s="322" t="s">
        <v>64</v>
      </c>
      <c r="G291" s="322" t="s">
        <v>70</v>
      </c>
      <c r="H291" s="319" t="s">
        <v>2567</v>
      </c>
      <c r="I291" s="322" t="s">
        <v>90</v>
      </c>
      <c r="J291" s="323">
        <v>2042232</v>
      </c>
      <c r="K291" s="319" t="s">
        <v>70</v>
      </c>
      <c r="L291" s="322"/>
      <c r="M291" s="322"/>
      <c r="N291" s="322"/>
    </row>
    <row r="292" spans="2:14" ht="15.6" thickBot="1" x14ac:dyDescent="0.4">
      <c r="C292" s="320" t="s">
        <v>2360</v>
      </c>
      <c r="D292" s="320" t="s">
        <v>269</v>
      </c>
      <c r="E292" s="320" t="s">
        <v>326</v>
      </c>
      <c r="F292" s="320" t="s">
        <v>70</v>
      </c>
      <c r="G292" s="320" t="s">
        <v>70</v>
      </c>
      <c r="H292" s="319"/>
      <c r="I292" s="320" t="s">
        <v>90</v>
      </c>
      <c r="J292" s="321">
        <v>2010180</v>
      </c>
      <c r="K292" s="319" t="s">
        <v>70</v>
      </c>
      <c r="L292" s="320"/>
      <c r="M292" s="320"/>
      <c r="N292" s="320"/>
    </row>
    <row r="293" spans="2:14" ht="15.6" thickBot="1" x14ac:dyDescent="0.4">
      <c r="C293" s="320" t="s">
        <v>290</v>
      </c>
      <c r="D293" s="320" t="s">
        <v>269</v>
      </c>
      <c r="E293" s="320" t="s">
        <v>334</v>
      </c>
      <c r="F293" s="320" t="s">
        <v>70</v>
      </c>
      <c r="G293" s="320" t="s">
        <v>70</v>
      </c>
      <c r="H293" s="319"/>
      <c r="I293" s="320" t="s">
        <v>90</v>
      </c>
      <c r="J293" s="321">
        <v>2000000</v>
      </c>
      <c r="K293" s="319" t="s">
        <v>70</v>
      </c>
      <c r="L293" s="320"/>
      <c r="M293" s="320"/>
      <c r="N293" s="320"/>
    </row>
    <row r="294" spans="2:14" ht="15.6" thickBot="1" x14ac:dyDescent="0.4">
      <c r="C294" s="320" t="s">
        <v>2392</v>
      </c>
      <c r="D294" s="320" t="s">
        <v>2555</v>
      </c>
      <c r="E294" s="320" t="s">
        <v>348</v>
      </c>
      <c r="F294" s="320" t="s">
        <v>64</v>
      </c>
      <c r="G294" s="320" t="s">
        <v>70</v>
      </c>
      <c r="H294" s="319"/>
      <c r="I294" s="320" t="s">
        <v>90</v>
      </c>
      <c r="J294" s="321">
        <v>2000000</v>
      </c>
      <c r="K294" s="319" t="s">
        <v>70</v>
      </c>
      <c r="L294" s="320"/>
      <c r="M294" s="320"/>
      <c r="N294" s="320"/>
    </row>
    <row r="295" spans="2:14" ht="15.6" thickBot="1" x14ac:dyDescent="0.4">
      <c r="C295" s="320" t="s">
        <v>2397</v>
      </c>
      <c r="D295" s="320" t="s">
        <v>2555</v>
      </c>
      <c r="E295" s="320" t="s">
        <v>348</v>
      </c>
      <c r="F295" s="320" t="s">
        <v>64</v>
      </c>
      <c r="G295" s="320" t="s">
        <v>70</v>
      </c>
      <c r="H295" s="319"/>
      <c r="I295" s="320" t="s">
        <v>90</v>
      </c>
      <c r="J295" s="321">
        <v>2000000</v>
      </c>
      <c r="K295" s="319" t="s">
        <v>70</v>
      </c>
      <c r="L295" s="320"/>
      <c r="M295" s="320"/>
      <c r="N295" s="320"/>
    </row>
    <row r="296" spans="2:14" ht="15.6" thickBot="1" x14ac:dyDescent="0.4">
      <c r="C296" s="320" t="s">
        <v>2413</v>
      </c>
      <c r="D296" s="320" t="s">
        <v>2555</v>
      </c>
      <c r="E296" s="320" t="s">
        <v>346</v>
      </c>
      <c r="F296" s="320" t="s">
        <v>64</v>
      </c>
      <c r="G296" s="320" t="s">
        <v>70</v>
      </c>
      <c r="H296" s="319"/>
      <c r="I296" s="320" t="s">
        <v>90</v>
      </c>
      <c r="J296" s="321">
        <v>2000000</v>
      </c>
      <c r="K296" s="319" t="s">
        <v>70</v>
      </c>
      <c r="L296" s="320"/>
      <c r="M296" s="320"/>
      <c r="N296" s="320"/>
    </row>
    <row r="297" spans="2:14" ht="15.6" thickBot="1" x14ac:dyDescent="0.4">
      <c r="B297" s="318"/>
      <c r="C297" s="322" t="s">
        <v>2414</v>
      </c>
      <c r="D297" s="322" t="s">
        <v>2555</v>
      </c>
      <c r="E297" s="322" t="s">
        <v>346</v>
      </c>
      <c r="F297" s="322" t="s">
        <v>64</v>
      </c>
      <c r="G297" s="322" t="s">
        <v>70</v>
      </c>
      <c r="H297" s="319"/>
      <c r="I297" s="322" t="s">
        <v>90</v>
      </c>
      <c r="J297" s="323">
        <v>2000000</v>
      </c>
      <c r="K297" s="319" t="s">
        <v>70</v>
      </c>
      <c r="L297" s="322"/>
      <c r="M297" s="322"/>
      <c r="N297" s="322"/>
    </row>
    <row r="298" spans="2:14" ht="15.6" thickBot="1" x14ac:dyDescent="0.4">
      <c r="B298" s="318"/>
      <c r="C298" s="322" t="s">
        <v>2415</v>
      </c>
      <c r="D298" s="322" t="s">
        <v>2555</v>
      </c>
      <c r="E298" s="322" t="s">
        <v>348</v>
      </c>
      <c r="F298" s="322" t="s">
        <v>64</v>
      </c>
      <c r="G298" s="322" t="s">
        <v>70</v>
      </c>
      <c r="H298" s="319"/>
      <c r="I298" s="322" t="s">
        <v>90</v>
      </c>
      <c r="J298" s="323">
        <v>2000000</v>
      </c>
      <c r="K298" s="319" t="s">
        <v>70</v>
      </c>
      <c r="L298" s="322"/>
      <c r="M298" s="322"/>
      <c r="N298" s="322"/>
    </row>
    <row r="299" spans="2:14" ht="15.6" thickBot="1" x14ac:dyDescent="0.4">
      <c r="B299" s="318"/>
      <c r="C299" s="322" t="s">
        <v>2416</v>
      </c>
      <c r="D299" s="322" t="s">
        <v>2555</v>
      </c>
      <c r="E299" s="322" t="s">
        <v>346</v>
      </c>
      <c r="F299" s="322" t="s">
        <v>64</v>
      </c>
      <c r="G299" s="322" t="s">
        <v>70</v>
      </c>
      <c r="H299" s="319"/>
      <c r="I299" s="322" t="s">
        <v>90</v>
      </c>
      <c r="J299" s="323">
        <v>2000000</v>
      </c>
      <c r="K299" s="319" t="s">
        <v>70</v>
      </c>
      <c r="L299" s="322"/>
      <c r="M299" s="322"/>
      <c r="N299" s="322"/>
    </row>
    <row r="300" spans="2:14" ht="15.6" thickBot="1" x14ac:dyDescent="0.4">
      <c r="B300" s="318"/>
      <c r="C300" s="322" t="s">
        <v>2417</v>
      </c>
      <c r="D300" s="322" t="s">
        <v>2555</v>
      </c>
      <c r="E300" s="322" t="s">
        <v>348</v>
      </c>
      <c r="F300" s="322" t="s">
        <v>64</v>
      </c>
      <c r="G300" s="322" t="s">
        <v>70</v>
      </c>
      <c r="H300" s="319"/>
      <c r="I300" s="322" t="s">
        <v>90</v>
      </c>
      <c r="J300" s="323">
        <v>2000000</v>
      </c>
      <c r="K300" s="319" t="s">
        <v>70</v>
      </c>
      <c r="L300" s="322"/>
      <c r="M300" s="322"/>
      <c r="N300" s="322"/>
    </row>
    <row r="301" spans="2:14" ht="15.6" thickBot="1" x14ac:dyDescent="0.4">
      <c r="C301" s="320" t="s">
        <v>2418</v>
      </c>
      <c r="D301" s="320" t="s">
        <v>2555</v>
      </c>
      <c r="E301" s="320" t="s">
        <v>348</v>
      </c>
      <c r="F301" s="320" t="s">
        <v>64</v>
      </c>
      <c r="G301" s="320" t="s">
        <v>70</v>
      </c>
      <c r="H301" s="319"/>
      <c r="I301" s="320" t="s">
        <v>90</v>
      </c>
      <c r="J301" s="321">
        <v>2000000</v>
      </c>
      <c r="K301" s="319" t="s">
        <v>70</v>
      </c>
      <c r="L301" s="320"/>
      <c r="M301" s="320"/>
      <c r="N301" s="320"/>
    </row>
    <row r="302" spans="2:14" ht="15.6" thickBot="1" x14ac:dyDescent="0.4">
      <c r="C302" s="320" t="s">
        <v>2420</v>
      </c>
      <c r="D302" s="320" t="s">
        <v>2555</v>
      </c>
      <c r="E302" s="320" t="s">
        <v>348</v>
      </c>
      <c r="F302" s="320" t="s">
        <v>64</v>
      </c>
      <c r="G302" s="320" t="s">
        <v>70</v>
      </c>
      <c r="H302" s="319"/>
      <c r="I302" s="320" t="s">
        <v>90</v>
      </c>
      <c r="J302" s="321">
        <v>2000000</v>
      </c>
      <c r="K302" s="319" t="s">
        <v>70</v>
      </c>
      <c r="L302" s="320"/>
      <c r="M302" s="320"/>
      <c r="N302" s="320"/>
    </row>
    <row r="303" spans="2:14" ht="15.6" thickBot="1" x14ac:dyDescent="0.4">
      <c r="B303" s="318"/>
      <c r="C303" s="322" t="s">
        <v>2421</v>
      </c>
      <c r="D303" s="322" t="s">
        <v>2555</v>
      </c>
      <c r="E303" s="322" t="s">
        <v>348</v>
      </c>
      <c r="F303" s="322" t="s">
        <v>64</v>
      </c>
      <c r="G303" s="322" t="s">
        <v>70</v>
      </c>
      <c r="H303" s="319"/>
      <c r="I303" s="322" t="s">
        <v>90</v>
      </c>
      <c r="J303" s="323">
        <v>2000000</v>
      </c>
      <c r="K303" s="319" t="s">
        <v>70</v>
      </c>
      <c r="L303" s="322"/>
      <c r="M303" s="322"/>
      <c r="N303" s="322"/>
    </row>
    <row r="304" spans="2:14" ht="15.6" thickBot="1" x14ac:dyDescent="0.4">
      <c r="C304" s="320" t="s">
        <v>2422</v>
      </c>
      <c r="D304" s="320" t="s">
        <v>2555</v>
      </c>
      <c r="E304" s="320" t="s">
        <v>348</v>
      </c>
      <c r="F304" s="320" t="s">
        <v>64</v>
      </c>
      <c r="G304" s="320" t="s">
        <v>70</v>
      </c>
      <c r="H304" s="319"/>
      <c r="I304" s="320" t="s">
        <v>90</v>
      </c>
      <c r="J304" s="321">
        <v>2000000</v>
      </c>
      <c r="K304" s="319" t="s">
        <v>70</v>
      </c>
      <c r="L304" s="320"/>
      <c r="M304" s="320"/>
      <c r="N304" s="320"/>
    </row>
    <row r="305" spans="2:14" ht="15.6" thickBot="1" x14ac:dyDescent="0.4">
      <c r="C305" s="320" t="s">
        <v>2423</v>
      </c>
      <c r="D305" s="320" t="s">
        <v>2555</v>
      </c>
      <c r="E305" s="320" t="s">
        <v>346</v>
      </c>
      <c r="F305" s="320" t="s">
        <v>64</v>
      </c>
      <c r="G305" s="320" t="s">
        <v>70</v>
      </c>
      <c r="H305" s="319"/>
      <c r="I305" s="320" t="s">
        <v>90</v>
      </c>
      <c r="J305" s="321">
        <v>2000000</v>
      </c>
      <c r="K305" s="319" t="s">
        <v>70</v>
      </c>
      <c r="L305" s="320"/>
      <c r="M305" s="320"/>
      <c r="N305" s="320"/>
    </row>
    <row r="306" spans="2:14" ht="15.6" thickBot="1" x14ac:dyDescent="0.4">
      <c r="C306" s="320" t="s">
        <v>2425</v>
      </c>
      <c r="D306" s="320" t="s">
        <v>2555</v>
      </c>
      <c r="E306" s="320" t="s">
        <v>346</v>
      </c>
      <c r="F306" s="320" t="s">
        <v>64</v>
      </c>
      <c r="G306" s="320" t="s">
        <v>70</v>
      </c>
      <c r="H306" s="319"/>
      <c r="I306" s="320" t="s">
        <v>90</v>
      </c>
      <c r="J306" s="321">
        <v>2000000</v>
      </c>
      <c r="K306" s="319" t="s">
        <v>70</v>
      </c>
      <c r="L306" s="320"/>
      <c r="M306" s="320"/>
      <c r="N306" s="320"/>
    </row>
    <row r="307" spans="2:14" ht="15.6" thickBot="1" x14ac:dyDescent="0.4">
      <c r="B307" s="318"/>
      <c r="C307" s="322" t="s">
        <v>2426</v>
      </c>
      <c r="D307" s="322" t="s">
        <v>2555</v>
      </c>
      <c r="E307" s="322" t="s">
        <v>346</v>
      </c>
      <c r="F307" s="322" t="s">
        <v>64</v>
      </c>
      <c r="G307" s="322" t="s">
        <v>70</v>
      </c>
      <c r="H307" s="319"/>
      <c r="I307" s="322" t="s">
        <v>90</v>
      </c>
      <c r="J307" s="323">
        <v>2000000</v>
      </c>
      <c r="K307" s="319" t="s">
        <v>70</v>
      </c>
      <c r="L307" s="322"/>
      <c r="M307" s="322"/>
      <c r="N307" s="322"/>
    </row>
    <row r="308" spans="2:14" ht="15.6" thickBot="1" x14ac:dyDescent="0.4">
      <c r="B308" s="318"/>
      <c r="C308" s="322" t="s">
        <v>2427</v>
      </c>
      <c r="D308" s="322" t="s">
        <v>2555</v>
      </c>
      <c r="E308" s="322" t="s">
        <v>348</v>
      </c>
      <c r="F308" s="322" t="s">
        <v>64</v>
      </c>
      <c r="G308" s="322" t="s">
        <v>70</v>
      </c>
      <c r="H308" s="319"/>
      <c r="I308" s="322" t="s">
        <v>90</v>
      </c>
      <c r="J308" s="323">
        <v>2000000</v>
      </c>
      <c r="K308" s="319" t="s">
        <v>70</v>
      </c>
      <c r="L308" s="322"/>
      <c r="M308" s="322"/>
      <c r="N308" s="322"/>
    </row>
    <row r="309" spans="2:14" ht="15.6" thickBot="1" x14ac:dyDescent="0.4">
      <c r="B309" s="318"/>
      <c r="C309" s="322" t="s">
        <v>2429</v>
      </c>
      <c r="D309" s="322" t="s">
        <v>2555</v>
      </c>
      <c r="E309" s="322" t="s">
        <v>348</v>
      </c>
      <c r="F309" s="322" t="s">
        <v>64</v>
      </c>
      <c r="G309" s="322" t="s">
        <v>70</v>
      </c>
      <c r="H309" s="319"/>
      <c r="I309" s="322" t="s">
        <v>90</v>
      </c>
      <c r="J309" s="323">
        <v>2000000</v>
      </c>
      <c r="K309" s="319" t="s">
        <v>70</v>
      </c>
      <c r="L309" s="322"/>
      <c r="M309" s="322"/>
      <c r="N309" s="322"/>
    </row>
    <row r="310" spans="2:14" ht="15.6" thickBot="1" x14ac:dyDescent="0.4">
      <c r="C310" s="320" t="s">
        <v>2430</v>
      </c>
      <c r="D310" s="320" t="s">
        <v>2555</v>
      </c>
      <c r="E310" s="320" t="s">
        <v>348</v>
      </c>
      <c r="F310" s="320" t="s">
        <v>64</v>
      </c>
      <c r="G310" s="320" t="s">
        <v>70</v>
      </c>
      <c r="H310" s="319"/>
      <c r="I310" s="320" t="s">
        <v>90</v>
      </c>
      <c r="J310" s="321">
        <v>2000000</v>
      </c>
      <c r="K310" s="319" t="s">
        <v>70</v>
      </c>
      <c r="L310" s="320"/>
      <c r="M310" s="320"/>
      <c r="N310" s="320"/>
    </row>
    <row r="311" spans="2:14" ht="15.6" thickBot="1" x14ac:dyDescent="0.4">
      <c r="B311" s="318"/>
      <c r="C311" s="322" t="s">
        <v>2431</v>
      </c>
      <c r="D311" s="322" t="s">
        <v>2555</v>
      </c>
      <c r="E311" s="322" t="s">
        <v>348</v>
      </c>
      <c r="F311" s="322" t="s">
        <v>64</v>
      </c>
      <c r="G311" s="322" t="s">
        <v>70</v>
      </c>
      <c r="H311" s="319"/>
      <c r="I311" s="322" t="s">
        <v>90</v>
      </c>
      <c r="J311" s="323">
        <v>2000000</v>
      </c>
      <c r="K311" s="319" t="s">
        <v>70</v>
      </c>
      <c r="L311" s="322"/>
      <c r="M311" s="322"/>
      <c r="N311" s="322"/>
    </row>
    <row r="312" spans="2:14" ht="15.6" thickBot="1" x14ac:dyDescent="0.4">
      <c r="C312" s="320" t="s">
        <v>2432</v>
      </c>
      <c r="D312" s="320" t="s">
        <v>2555</v>
      </c>
      <c r="E312" s="320" t="s">
        <v>348</v>
      </c>
      <c r="F312" s="320" t="s">
        <v>64</v>
      </c>
      <c r="G312" s="320" t="s">
        <v>70</v>
      </c>
      <c r="H312" s="319"/>
      <c r="I312" s="320" t="s">
        <v>90</v>
      </c>
      <c r="J312" s="321">
        <v>2000000</v>
      </c>
      <c r="K312" s="319" t="s">
        <v>70</v>
      </c>
      <c r="L312" s="320"/>
      <c r="M312" s="320"/>
      <c r="N312" s="320"/>
    </row>
    <row r="313" spans="2:14" ht="15.6" thickBot="1" x14ac:dyDescent="0.4">
      <c r="C313" s="320" t="s">
        <v>2434</v>
      </c>
      <c r="D313" s="320" t="s">
        <v>2555</v>
      </c>
      <c r="E313" s="320" t="s">
        <v>348</v>
      </c>
      <c r="F313" s="320" t="s">
        <v>64</v>
      </c>
      <c r="G313" s="320" t="s">
        <v>70</v>
      </c>
      <c r="H313" s="319"/>
      <c r="I313" s="320" t="s">
        <v>90</v>
      </c>
      <c r="J313" s="321">
        <v>2000000</v>
      </c>
      <c r="K313" s="319" t="s">
        <v>70</v>
      </c>
      <c r="L313" s="320"/>
      <c r="M313" s="320"/>
      <c r="N313" s="320"/>
    </row>
    <row r="314" spans="2:14" ht="15.6" thickBot="1" x14ac:dyDescent="0.4">
      <c r="B314" s="318"/>
      <c r="C314" s="322" t="s">
        <v>2435</v>
      </c>
      <c r="D314" s="322" t="s">
        <v>2555</v>
      </c>
      <c r="E314" s="322" t="s">
        <v>348</v>
      </c>
      <c r="F314" s="322" t="s">
        <v>64</v>
      </c>
      <c r="G314" s="322" t="s">
        <v>70</v>
      </c>
      <c r="H314" s="319"/>
      <c r="I314" s="322" t="s">
        <v>90</v>
      </c>
      <c r="J314" s="323">
        <v>2000000</v>
      </c>
      <c r="K314" s="319" t="s">
        <v>70</v>
      </c>
      <c r="L314" s="322"/>
      <c r="M314" s="322"/>
      <c r="N314" s="322"/>
    </row>
    <row r="315" spans="2:14" ht="15.6" thickBot="1" x14ac:dyDescent="0.4">
      <c r="B315" s="318"/>
      <c r="C315" s="322" t="s">
        <v>2437</v>
      </c>
      <c r="D315" s="322" t="s">
        <v>2555</v>
      </c>
      <c r="E315" s="322" t="s">
        <v>348</v>
      </c>
      <c r="F315" s="322" t="s">
        <v>64</v>
      </c>
      <c r="G315" s="322" t="s">
        <v>70</v>
      </c>
      <c r="H315" s="319"/>
      <c r="I315" s="322" t="s">
        <v>90</v>
      </c>
      <c r="J315" s="323">
        <v>2000000</v>
      </c>
      <c r="K315" s="319" t="s">
        <v>70</v>
      </c>
      <c r="L315" s="322"/>
      <c r="M315" s="322"/>
      <c r="N315" s="322"/>
    </row>
    <row r="316" spans="2:14" ht="15.6" thickBot="1" x14ac:dyDescent="0.4">
      <c r="B316" s="318"/>
      <c r="C316" s="322" t="s">
        <v>2438</v>
      </c>
      <c r="D316" s="322" t="s">
        <v>2555</v>
      </c>
      <c r="E316" s="322" t="s">
        <v>346</v>
      </c>
      <c r="F316" s="322" t="s">
        <v>64</v>
      </c>
      <c r="G316" s="322" t="s">
        <v>70</v>
      </c>
      <c r="H316" s="319"/>
      <c r="I316" s="322" t="s">
        <v>90</v>
      </c>
      <c r="J316" s="323">
        <v>2000000</v>
      </c>
      <c r="K316" s="319" t="s">
        <v>70</v>
      </c>
      <c r="L316" s="322"/>
      <c r="M316" s="322"/>
      <c r="N316" s="322"/>
    </row>
    <row r="317" spans="2:14" ht="15.6" thickBot="1" x14ac:dyDescent="0.4">
      <c r="C317" s="320" t="s">
        <v>2440</v>
      </c>
      <c r="D317" s="320" t="s">
        <v>2555</v>
      </c>
      <c r="E317" s="320" t="s">
        <v>348</v>
      </c>
      <c r="F317" s="320" t="s">
        <v>64</v>
      </c>
      <c r="G317" s="320" t="s">
        <v>70</v>
      </c>
      <c r="H317" s="319"/>
      <c r="I317" s="320" t="s">
        <v>90</v>
      </c>
      <c r="J317" s="321">
        <v>2000000</v>
      </c>
      <c r="K317" s="319" t="s">
        <v>70</v>
      </c>
      <c r="L317" s="320"/>
      <c r="M317" s="320"/>
      <c r="N317" s="320"/>
    </row>
    <row r="318" spans="2:14" ht="15.6" thickBot="1" x14ac:dyDescent="0.4">
      <c r="B318" s="318"/>
      <c r="C318" s="322" t="s">
        <v>2441</v>
      </c>
      <c r="D318" s="322" t="s">
        <v>2555</v>
      </c>
      <c r="E318" s="322" t="s">
        <v>348</v>
      </c>
      <c r="F318" s="322" t="s">
        <v>64</v>
      </c>
      <c r="G318" s="322" t="s">
        <v>70</v>
      </c>
      <c r="H318" s="319"/>
      <c r="I318" s="322" t="s">
        <v>90</v>
      </c>
      <c r="J318" s="323">
        <v>2000000</v>
      </c>
      <c r="K318" s="319" t="s">
        <v>70</v>
      </c>
      <c r="L318" s="322"/>
      <c r="M318" s="322"/>
      <c r="N318" s="322"/>
    </row>
    <row r="319" spans="2:14" ht="15.6" thickBot="1" x14ac:dyDescent="0.4">
      <c r="B319" s="318"/>
      <c r="C319" s="322" t="s">
        <v>2442</v>
      </c>
      <c r="D319" s="322" t="s">
        <v>2555</v>
      </c>
      <c r="E319" s="322" t="s">
        <v>346</v>
      </c>
      <c r="F319" s="322" t="s">
        <v>64</v>
      </c>
      <c r="G319" s="322" t="s">
        <v>70</v>
      </c>
      <c r="H319" s="319"/>
      <c r="I319" s="322" t="s">
        <v>90</v>
      </c>
      <c r="J319" s="323">
        <v>2000000</v>
      </c>
      <c r="K319" s="319" t="s">
        <v>70</v>
      </c>
      <c r="L319" s="322"/>
      <c r="M319" s="322"/>
      <c r="N319" s="322"/>
    </row>
    <row r="320" spans="2:14" ht="15.6" thickBot="1" x14ac:dyDescent="0.4">
      <c r="C320" s="320" t="s">
        <v>2443</v>
      </c>
      <c r="D320" s="320" t="s">
        <v>2555</v>
      </c>
      <c r="E320" s="320" t="s">
        <v>346</v>
      </c>
      <c r="F320" s="320" t="s">
        <v>64</v>
      </c>
      <c r="G320" s="320" t="s">
        <v>70</v>
      </c>
      <c r="H320" s="319"/>
      <c r="I320" s="320" t="s">
        <v>90</v>
      </c>
      <c r="J320" s="321">
        <v>2000000</v>
      </c>
      <c r="K320" s="319" t="s">
        <v>70</v>
      </c>
      <c r="L320" s="320"/>
      <c r="M320" s="320"/>
      <c r="N320" s="320"/>
    </row>
    <row r="321" spans="2:14" ht="15.6" thickBot="1" x14ac:dyDescent="0.4">
      <c r="C321" s="320" t="s">
        <v>2444</v>
      </c>
      <c r="D321" s="320" t="s">
        <v>2555</v>
      </c>
      <c r="E321" s="320" t="s">
        <v>348</v>
      </c>
      <c r="F321" s="320" t="s">
        <v>64</v>
      </c>
      <c r="G321" s="320" t="s">
        <v>70</v>
      </c>
      <c r="H321" s="319"/>
      <c r="I321" s="320" t="s">
        <v>90</v>
      </c>
      <c r="J321" s="321">
        <v>2000000</v>
      </c>
      <c r="K321" s="319" t="s">
        <v>70</v>
      </c>
      <c r="L321" s="320"/>
      <c r="M321" s="320"/>
      <c r="N321" s="320"/>
    </row>
    <row r="322" spans="2:14" ht="15.6" thickBot="1" x14ac:dyDescent="0.4">
      <c r="C322" s="320" t="s">
        <v>2447</v>
      </c>
      <c r="D322" s="320" t="s">
        <v>2555</v>
      </c>
      <c r="E322" s="320" t="s">
        <v>346</v>
      </c>
      <c r="F322" s="320" t="s">
        <v>64</v>
      </c>
      <c r="G322" s="320" t="s">
        <v>70</v>
      </c>
      <c r="H322" s="319"/>
      <c r="I322" s="320" t="s">
        <v>90</v>
      </c>
      <c r="J322" s="321">
        <v>2000000</v>
      </c>
      <c r="K322" s="319" t="s">
        <v>70</v>
      </c>
      <c r="L322" s="320"/>
      <c r="M322" s="320"/>
      <c r="N322" s="320"/>
    </row>
    <row r="323" spans="2:14" ht="15.6" thickBot="1" x14ac:dyDescent="0.4">
      <c r="C323" s="320" t="s">
        <v>2448</v>
      </c>
      <c r="D323" s="320" t="s">
        <v>2555</v>
      </c>
      <c r="E323" s="320" t="s">
        <v>348</v>
      </c>
      <c r="F323" s="320" t="s">
        <v>64</v>
      </c>
      <c r="G323" s="320" t="s">
        <v>70</v>
      </c>
      <c r="H323" s="319"/>
      <c r="I323" s="320" t="s">
        <v>90</v>
      </c>
      <c r="J323" s="321">
        <v>2000000</v>
      </c>
      <c r="K323" s="319" t="s">
        <v>70</v>
      </c>
      <c r="L323" s="320"/>
      <c r="M323" s="320"/>
      <c r="N323" s="320"/>
    </row>
    <row r="324" spans="2:14" ht="15.6" thickBot="1" x14ac:dyDescent="0.4">
      <c r="B324" s="318"/>
      <c r="C324" s="322" t="s">
        <v>2449</v>
      </c>
      <c r="D324" s="322" t="s">
        <v>2555</v>
      </c>
      <c r="E324" s="322" t="s">
        <v>348</v>
      </c>
      <c r="F324" s="322" t="s">
        <v>64</v>
      </c>
      <c r="G324" s="322" t="s">
        <v>70</v>
      </c>
      <c r="H324" s="319"/>
      <c r="I324" s="322" t="s">
        <v>90</v>
      </c>
      <c r="J324" s="323">
        <v>2000000</v>
      </c>
      <c r="K324" s="319" t="s">
        <v>70</v>
      </c>
      <c r="L324" s="322"/>
      <c r="M324" s="322"/>
      <c r="N324" s="322"/>
    </row>
    <row r="325" spans="2:14" ht="15.6" thickBot="1" x14ac:dyDescent="0.4">
      <c r="C325" s="320" t="s">
        <v>2450</v>
      </c>
      <c r="D325" s="320" t="s">
        <v>2555</v>
      </c>
      <c r="E325" s="320" t="s">
        <v>348</v>
      </c>
      <c r="F325" s="320" t="s">
        <v>64</v>
      </c>
      <c r="G325" s="320" t="s">
        <v>70</v>
      </c>
      <c r="H325" s="319"/>
      <c r="I325" s="320" t="s">
        <v>90</v>
      </c>
      <c r="J325" s="321">
        <v>2000000</v>
      </c>
      <c r="K325" s="319" t="s">
        <v>70</v>
      </c>
      <c r="L325" s="320"/>
      <c r="M325" s="320"/>
      <c r="N325" s="320"/>
    </row>
    <row r="326" spans="2:14" ht="15.6" thickBot="1" x14ac:dyDescent="0.4">
      <c r="C326" s="320" t="s">
        <v>2460</v>
      </c>
      <c r="D326" s="320" t="s">
        <v>2555</v>
      </c>
      <c r="E326" s="320" t="s">
        <v>348</v>
      </c>
      <c r="F326" s="320" t="s">
        <v>64</v>
      </c>
      <c r="G326" s="320" t="s">
        <v>70</v>
      </c>
      <c r="H326" s="319"/>
      <c r="I326" s="320" t="s">
        <v>90</v>
      </c>
      <c r="J326" s="321">
        <v>2000000</v>
      </c>
      <c r="K326" s="319" t="s">
        <v>70</v>
      </c>
      <c r="L326" s="320"/>
      <c r="M326" s="320"/>
      <c r="N326" s="320"/>
    </row>
    <row r="327" spans="2:14" ht="15.6" thickBot="1" x14ac:dyDescent="0.4">
      <c r="C327" s="320" t="s">
        <v>2463</v>
      </c>
      <c r="D327" s="320" t="s">
        <v>2555</v>
      </c>
      <c r="E327" s="320" t="s">
        <v>346</v>
      </c>
      <c r="F327" s="320" t="s">
        <v>64</v>
      </c>
      <c r="G327" s="320" t="s">
        <v>70</v>
      </c>
      <c r="H327" s="319"/>
      <c r="I327" s="320" t="s">
        <v>90</v>
      </c>
      <c r="J327" s="321">
        <v>2000000</v>
      </c>
      <c r="K327" s="319" t="s">
        <v>70</v>
      </c>
      <c r="L327" s="320"/>
      <c r="M327" s="320"/>
      <c r="N327" s="320"/>
    </row>
    <row r="328" spans="2:14" ht="15.6" thickBot="1" x14ac:dyDescent="0.4">
      <c r="C328" s="320" t="s">
        <v>2464</v>
      </c>
      <c r="D328" s="320" t="s">
        <v>2555</v>
      </c>
      <c r="E328" s="320" t="s">
        <v>348</v>
      </c>
      <c r="F328" s="320" t="s">
        <v>64</v>
      </c>
      <c r="G328" s="320" t="s">
        <v>70</v>
      </c>
      <c r="H328" s="319"/>
      <c r="I328" s="320" t="s">
        <v>90</v>
      </c>
      <c r="J328" s="321">
        <v>2000000</v>
      </c>
      <c r="K328" s="319" t="s">
        <v>70</v>
      </c>
      <c r="L328" s="320"/>
      <c r="M328" s="320"/>
      <c r="N328" s="320"/>
    </row>
    <row r="329" spans="2:14" ht="15.6" thickBot="1" x14ac:dyDescent="0.4">
      <c r="C329" s="320" t="s">
        <v>2466</v>
      </c>
      <c r="D329" s="320" t="s">
        <v>2555</v>
      </c>
      <c r="E329" s="320" t="s">
        <v>348</v>
      </c>
      <c r="F329" s="320" t="s">
        <v>64</v>
      </c>
      <c r="G329" s="320" t="s">
        <v>70</v>
      </c>
      <c r="H329" s="319"/>
      <c r="I329" s="320" t="s">
        <v>90</v>
      </c>
      <c r="J329" s="321">
        <v>2000000</v>
      </c>
      <c r="K329" s="319" t="s">
        <v>70</v>
      </c>
      <c r="L329" s="320"/>
      <c r="M329" s="320"/>
      <c r="N329" s="320"/>
    </row>
    <row r="330" spans="2:14" ht="15.6" thickBot="1" x14ac:dyDescent="0.4">
      <c r="B330" s="318"/>
      <c r="C330" s="322" t="s">
        <v>2470</v>
      </c>
      <c r="D330" s="322" t="s">
        <v>2555</v>
      </c>
      <c r="E330" s="322" t="s">
        <v>346</v>
      </c>
      <c r="F330" s="322" t="s">
        <v>64</v>
      </c>
      <c r="G330" s="322" t="s">
        <v>70</v>
      </c>
      <c r="H330" s="319"/>
      <c r="I330" s="322" t="s">
        <v>90</v>
      </c>
      <c r="J330" s="323">
        <v>2000000</v>
      </c>
      <c r="K330" s="319" t="s">
        <v>70</v>
      </c>
      <c r="L330" s="322"/>
      <c r="M330" s="322"/>
      <c r="N330" s="322"/>
    </row>
    <row r="331" spans="2:14" ht="15.6" thickBot="1" x14ac:dyDescent="0.4">
      <c r="C331" s="320" t="s">
        <v>2473</v>
      </c>
      <c r="D331" s="320" t="s">
        <v>2555</v>
      </c>
      <c r="E331" s="320" t="s">
        <v>346</v>
      </c>
      <c r="F331" s="320" t="s">
        <v>64</v>
      </c>
      <c r="G331" s="320" t="s">
        <v>70</v>
      </c>
      <c r="H331" s="319"/>
      <c r="I331" s="320" t="s">
        <v>90</v>
      </c>
      <c r="J331" s="321">
        <v>2000000</v>
      </c>
      <c r="K331" s="319" t="s">
        <v>70</v>
      </c>
      <c r="L331" s="320"/>
      <c r="M331" s="320"/>
      <c r="N331" s="320"/>
    </row>
    <row r="332" spans="2:14" ht="15.6" thickBot="1" x14ac:dyDescent="0.4">
      <c r="C332" s="320" t="s">
        <v>2475</v>
      </c>
      <c r="D332" s="320" t="s">
        <v>2555</v>
      </c>
      <c r="E332" s="320" t="s">
        <v>346</v>
      </c>
      <c r="F332" s="320" t="s">
        <v>64</v>
      </c>
      <c r="G332" s="320" t="s">
        <v>70</v>
      </c>
      <c r="H332" s="319"/>
      <c r="I332" s="320" t="s">
        <v>90</v>
      </c>
      <c r="J332" s="321">
        <v>2000000</v>
      </c>
      <c r="K332" s="319" t="s">
        <v>70</v>
      </c>
      <c r="L332" s="320"/>
      <c r="M332" s="320"/>
      <c r="N332" s="320"/>
    </row>
    <row r="333" spans="2:14" ht="15.6" thickBot="1" x14ac:dyDescent="0.4">
      <c r="C333" s="320" t="s">
        <v>2477</v>
      </c>
      <c r="D333" s="320" t="s">
        <v>2555</v>
      </c>
      <c r="E333" s="320" t="s">
        <v>346</v>
      </c>
      <c r="F333" s="320" t="s">
        <v>64</v>
      </c>
      <c r="G333" s="320" t="s">
        <v>70</v>
      </c>
      <c r="H333" s="319"/>
      <c r="I333" s="320" t="s">
        <v>90</v>
      </c>
      <c r="J333" s="321">
        <v>2000000</v>
      </c>
      <c r="K333" s="319" t="s">
        <v>70</v>
      </c>
      <c r="L333" s="320"/>
      <c r="M333" s="320"/>
      <c r="N333" s="320"/>
    </row>
    <row r="334" spans="2:14" ht="15.6" thickBot="1" x14ac:dyDescent="0.4">
      <c r="B334" s="318"/>
      <c r="C334" s="322" t="s">
        <v>2480</v>
      </c>
      <c r="D334" s="322" t="s">
        <v>2555</v>
      </c>
      <c r="E334" s="322" t="s">
        <v>346</v>
      </c>
      <c r="F334" s="322" t="s">
        <v>64</v>
      </c>
      <c r="G334" s="322" t="s">
        <v>70</v>
      </c>
      <c r="H334" s="319"/>
      <c r="I334" s="322" t="s">
        <v>90</v>
      </c>
      <c r="J334" s="323">
        <v>2000000</v>
      </c>
      <c r="K334" s="319" t="s">
        <v>70</v>
      </c>
      <c r="L334" s="322"/>
      <c r="M334" s="322"/>
      <c r="N334" s="322"/>
    </row>
    <row r="335" spans="2:14" ht="15.6" thickBot="1" x14ac:dyDescent="0.4">
      <c r="B335" s="318"/>
      <c r="C335" s="322" t="s">
        <v>2481</v>
      </c>
      <c r="D335" s="322" t="s">
        <v>2555</v>
      </c>
      <c r="E335" s="322" t="s">
        <v>348</v>
      </c>
      <c r="F335" s="322" t="s">
        <v>64</v>
      </c>
      <c r="G335" s="322" t="s">
        <v>70</v>
      </c>
      <c r="H335" s="319"/>
      <c r="I335" s="322" t="s">
        <v>90</v>
      </c>
      <c r="J335" s="323">
        <v>2000000</v>
      </c>
      <c r="K335" s="319" t="s">
        <v>70</v>
      </c>
      <c r="L335" s="322"/>
      <c r="M335" s="322"/>
      <c r="N335" s="322"/>
    </row>
    <row r="336" spans="2:14" ht="15.6" thickBot="1" x14ac:dyDescent="0.4">
      <c r="C336" s="320" t="s">
        <v>2482</v>
      </c>
      <c r="D336" s="320" t="s">
        <v>2555</v>
      </c>
      <c r="E336" s="320" t="s">
        <v>348</v>
      </c>
      <c r="F336" s="320" t="s">
        <v>64</v>
      </c>
      <c r="G336" s="320" t="s">
        <v>70</v>
      </c>
      <c r="H336" s="319"/>
      <c r="I336" s="320" t="s">
        <v>90</v>
      </c>
      <c r="J336" s="321">
        <v>2000000</v>
      </c>
      <c r="K336" s="319" t="s">
        <v>70</v>
      </c>
      <c r="L336" s="320"/>
      <c r="M336" s="320"/>
      <c r="N336" s="320"/>
    </row>
    <row r="337" spans="2:14" ht="15.6" thickBot="1" x14ac:dyDescent="0.4">
      <c r="C337" s="320" t="s">
        <v>2483</v>
      </c>
      <c r="D337" s="320" t="s">
        <v>2555</v>
      </c>
      <c r="E337" s="320" t="s">
        <v>346</v>
      </c>
      <c r="F337" s="320" t="s">
        <v>64</v>
      </c>
      <c r="G337" s="320" t="s">
        <v>70</v>
      </c>
      <c r="H337" s="319"/>
      <c r="I337" s="320" t="s">
        <v>90</v>
      </c>
      <c r="J337" s="321">
        <v>2000000</v>
      </c>
      <c r="K337" s="319" t="s">
        <v>70</v>
      </c>
      <c r="L337" s="320"/>
      <c r="M337" s="320"/>
      <c r="N337" s="320"/>
    </row>
    <row r="338" spans="2:14" ht="15.6" thickBot="1" x14ac:dyDescent="0.4">
      <c r="C338" s="320" t="s">
        <v>2485</v>
      </c>
      <c r="D338" s="320" t="s">
        <v>2555</v>
      </c>
      <c r="E338" s="320" t="s">
        <v>346</v>
      </c>
      <c r="F338" s="320" t="s">
        <v>64</v>
      </c>
      <c r="G338" s="320" t="s">
        <v>70</v>
      </c>
      <c r="H338" s="319"/>
      <c r="I338" s="320" t="s">
        <v>90</v>
      </c>
      <c r="J338" s="321">
        <v>2000000</v>
      </c>
      <c r="K338" s="319" t="s">
        <v>70</v>
      </c>
      <c r="L338" s="320"/>
      <c r="M338" s="320"/>
      <c r="N338" s="320"/>
    </row>
    <row r="339" spans="2:14" ht="15.6" thickBot="1" x14ac:dyDescent="0.4">
      <c r="B339" s="318"/>
      <c r="C339" s="322" t="s">
        <v>2486</v>
      </c>
      <c r="D339" s="322" t="s">
        <v>2555</v>
      </c>
      <c r="E339" s="322" t="s">
        <v>346</v>
      </c>
      <c r="F339" s="322" t="s">
        <v>64</v>
      </c>
      <c r="G339" s="322" t="s">
        <v>70</v>
      </c>
      <c r="H339" s="319"/>
      <c r="I339" s="322" t="s">
        <v>90</v>
      </c>
      <c r="J339" s="323">
        <v>2000000</v>
      </c>
      <c r="K339" s="319" t="s">
        <v>70</v>
      </c>
      <c r="L339" s="322"/>
      <c r="M339" s="322"/>
      <c r="N339" s="322"/>
    </row>
    <row r="340" spans="2:14" ht="15.6" thickBot="1" x14ac:dyDescent="0.4">
      <c r="C340" s="320" t="s">
        <v>2488</v>
      </c>
      <c r="D340" s="320" t="s">
        <v>2555</v>
      </c>
      <c r="E340" s="320" t="s">
        <v>348</v>
      </c>
      <c r="F340" s="320" t="s">
        <v>64</v>
      </c>
      <c r="G340" s="320" t="s">
        <v>70</v>
      </c>
      <c r="H340" s="319"/>
      <c r="I340" s="320" t="s">
        <v>90</v>
      </c>
      <c r="J340" s="321">
        <v>2000000</v>
      </c>
      <c r="K340" s="319" t="s">
        <v>70</v>
      </c>
      <c r="L340" s="320"/>
      <c r="M340" s="320"/>
      <c r="N340" s="320"/>
    </row>
    <row r="341" spans="2:14" ht="15.6" thickBot="1" x14ac:dyDescent="0.4">
      <c r="B341" s="318"/>
      <c r="C341" s="322" t="s">
        <v>2489</v>
      </c>
      <c r="D341" s="322" t="s">
        <v>2555</v>
      </c>
      <c r="E341" s="322" t="s">
        <v>348</v>
      </c>
      <c r="F341" s="322" t="s">
        <v>64</v>
      </c>
      <c r="G341" s="322" t="s">
        <v>70</v>
      </c>
      <c r="H341" s="319"/>
      <c r="I341" s="322" t="s">
        <v>90</v>
      </c>
      <c r="J341" s="323">
        <v>2000000</v>
      </c>
      <c r="K341" s="319" t="s">
        <v>70</v>
      </c>
      <c r="L341" s="322"/>
      <c r="M341" s="322"/>
      <c r="N341" s="322"/>
    </row>
    <row r="342" spans="2:14" ht="15.6" thickBot="1" x14ac:dyDescent="0.4">
      <c r="C342" s="320" t="s">
        <v>2491</v>
      </c>
      <c r="D342" s="320" t="s">
        <v>2555</v>
      </c>
      <c r="E342" s="320" t="s">
        <v>346</v>
      </c>
      <c r="F342" s="320" t="s">
        <v>64</v>
      </c>
      <c r="G342" s="320" t="s">
        <v>70</v>
      </c>
      <c r="H342" s="319"/>
      <c r="I342" s="320" t="s">
        <v>90</v>
      </c>
      <c r="J342" s="321">
        <v>2000000</v>
      </c>
      <c r="K342" s="319" t="s">
        <v>70</v>
      </c>
      <c r="L342" s="320"/>
      <c r="M342" s="320"/>
      <c r="N342" s="320"/>
    </row>
    <row r="343" spans="2:14" ht="15.6" thickBot="1" x14ac:dyDescent="0.4">
      <c r="B343" s="318"/>
      <c r="C343" s="322" t="s">
        <v>2492</v>
      </c>
      <c r="D343" s="322" t="s">
        <v>2555</v>
      </c>
      <c r="E343" s="322" t="s">
        <v>346</v>
      </c>
      <c r="F343" s="322" t="s">
        <v>64</v>
      </c>
      <c r="G343" s="322" t="s">
        <v>70</v>
      </c>
      <c r="H343" s="319"/>
      <c r="I343" s="322" t="s">
        <v>90</v>
      </c>
      <c r="J343" s="323">
        <v>2000000</v>
      </c>
      <c r="K343" s="319" t="s">
        <v>70</v>
      </c>
      <c r="L343" s="322"/>
      <c r="M343" s="322"/>
      <c r="N343" s="322"/>
    </row>
    <row r="344" spans="2:14" ht="15.6" thickBot="1" x14ac:dyDescent="0.4">
      <c r="B344" s="318"/>
      <c r="C344" s="322" t="s">
        <v>2493</v>
      </c>
      <c r="D344" s="322" t="s">
        <v>2555</v>
      </c>
      <c r="E344" s="322" t="s">
        <v>348</v>
      </c>
      <c r="F344" s="322" t="s">
        <v>64</v>
      </c>
      <c r="G344" s="322" t="s">
        <v>70</v>
      </c>
      <c r="H344" s="319"/>
      <c r="I344" s="322" t="s">
        <v>90</v>
      </c>
      <c r="J344" s="323">
        <v>2000000</v>
      </c>
      <c r="K344" s="319" t="s">
        <v>70</v>
      </c>
      <c r="L344" s="322"/>
      <c r="M344" s="322"/>
      <c r="N344" s="322"/>
    </row>
    <row r="345" spans="2:14" ht="15.6" thickBot="1" x14ac:dyDescent="0.4">
      <c r="B345" s="318"/>
      <c r="C345" s="322" t="s">
        <v>2494</v>
      </c>
      <c r="D345" s="322" t="s">
        <v>2555</v>
      </c>
      <c r="E345" s="322" t="s">
        <v>346</v>
      </c>
      <c r="F345" s="322" t="s">
        <v>64</v>
      </c>
      <c r="G345" s="322" t="s">
        <v>70</v>
      </c>
      <c r="H345" s="319"/>
      <c r="I345" s="322" t="s">
        <v>90</v>
      </c>
      <c r="J345" s="323">
        <v>2000000</v>
      </c>
      <c r="K345" s="319" t="s">
        <v>70</v>
      </c>
      <c r="L345" s="322"/>
      <c r="M345" s="322"/>
      <c r="N345" s="322"/>
    </row>
    <row r="346" spans="2:14" ht="15.6" thickBot="1" x14ac:dyDescent="0.4">
      <c r="B346" s="318"/>
      <c r="C346" s="322" t="s">
        <v>2496</v>
      </c>
      <c r="D346" s="322" t="s">
        <v>2555</v>
      </c>
      <c r="E346" s="322" t="s">
        <v>346</v>
      </c>
      <c r="F346" s="322" t="s">
        <v>64</v>
      </c>
      <c r="G346" s="322" t="s">
        <v>70</v>
      </c>
      <c r="H346" s="319"/>
      <c r="I346" s="322" t="s">
        <v>90</v>
      </c>
      <c r="J346" s="323">
        <v>2000000</v>
      </c>
      <c r="K346" s="319" t="s">
        <v>70</v>
      </c>
      <c r="L346" s="322"/>
      <c r="M346" s="322"/>
      <c r="N346" s="322"/>
    </row>
    <row r="347" spans="2:14" ht="15.6" thickBot="1" x14ac:dyDescent="0.4">
      <c r="B347" s="318"/>
      <c r="C347" s="322" t="s">
        <v>2497</v>
      </c>
      <c r="D347" s="322" t="s">
        <v>2555</v>
      </c>
      <c r="E347" s="322" t="s">
        <v>348</v>
      </c>
      <c r="F347" s="322" t="s">
        <v>64</v>
      </c>
      <c r="G347" s="322" t="s">
        <v>70</v>
      </c>
      <c r="H347" s="319"/>
      <c r="I347" s="322" t="s">
        <v>90</v>
      </c>
      <c r="J347" s="323">
        <v>2000000</v>
      </c>
      <c r="K347" s="319" t="s">
        <v>70</v>
      </c>
      <c r="L347" s="322"/>
      <c r="M347" s="322"/>
      <c r="N347" s="322"/>
    </row>
    <row r="348" spans="2:14" ht="15.6" thickBot="1" x14ac:dyDescent="0.4">
      <c r="B348" s="318"/>
      <c r="C348" s="322" t="s">
        <v>2498</v>
      </c>
      <c r="D348" s="322" t="s">
        <v>2555</v>
      </c>
      <c r="E348" s="322" t="s">
        <v>346</v>
      </c>
      <c r="F348" s="322" t="s">
        <v>64</v>
      </c>
      <c r="G348" s="322" t="s">
        <v>70</v>
      </c>
      <c r="H348" s="319"/>
      <c r="I348" s="322" t="s">
        <v>90</v>
      </c>
      <c r="J348" s="323">
        <v>2000000</v>
      </c>
      <c r="K348" s="319" t="s">
        <v>70</v>
      </c>
      <c r="L348" s="322"/>
      <c r="M348" s="322"/>
      <c r="N348" s="322"/>
    </row>
    <row r="349" spans="2:14" ht="15.6" thickBot="1" x14ac:dyDescent="0.4">
      <c r="B349" s="318"/>
      <c r="C349" s="322" t="s">
        <v>2499</v>
      </c>
      <c r="D349" s="322" t="s">
        <v>2555</v>
      </c>
      <c r="E349" s="322" t="s">
        <v>348</v>
      </c>
      <c r="F349" s="322" t="s">
        <v>64</v>
      </c>
      <c r="G349" s="322" t="s">
        <v>70</v>
      </c>
      <c r="H349" s="319"/>
      <c r="I349" s="322" t="s">
        <v>90</v>
      </c>
      <c r="J349" s="323">
        <v>2000000</v>
      </c>
      <c r="K349" s="319" t="s">
        <v>70</v>
      </c>
      <c r="L349" s="322"/>
      <c r="M349" s="322"/>
      <c r="N349" s="322"/>
    </row>
    <row r="350" spans="2:14" ht="15.6" thickBot="1" x14ac:dyDescent="0.4">
      <c r="C350" s="320" t="s">
        <v>2500</v>
      </c>
      <c r="D350" s="320" t="s">
        <v>2555</v>
      </c>
      <c r="E350" s="320" t="s">
        <v>348</v>
      </c>
      <c r="F350" s="320" t="s">
        <v>64</v>
      </c>
      <c r="G350" s="320" t="s">
        <v>70</v>
      </c>
      <c r="H350" s="319"/>
      <c r="I350" s="320" t="s">
        <v>90</v>
      </c>
      <c r="J350" s="321">
        <v>2000000</v>
      </c>
      <c r="K350" s="319" t="s">
        <v>70</v>
      </c>
      <c r="L350" s="320"/>
      <c r="M350" s="320"/>
      <c r="N350" s="320"/>
    </row>
    <row r="351" spans="2:14" ht="15.6" thickBot="1" x14ac:dyDescent="0.4">
      <c r="B351" s="318"/>
      <c r="C351" s="322" t="s">
        <v>2501</v>
      </c>
      <c r="D351" s="322" t="s">
        <v>2555</v>
      </c>
      <c r="E351" s="322" t="s">
        <v>348</v>
      </c>
      <c r="F351" s="322" t="s">
        <v>64</v>
      </c>
      <c r="G351" s="322" t="s">
        <v>70</v>
      </c>
      <c r="H351" s="319"/>
      <c r="I351" s="322" t="s">
        <v>90</v>
      </c>
      <c r="J351" s="323">
        <v>2000000</v>
      </c>
      <c r="K351" s="319" t="s">
        <v>70</v>
      </c>
      <c r="L351" s="322"/>
      <c r="M351" s="322"/>
      <c r="N351" s="322"/>
    </row>
    <row r="352" spans="2:14" ht="15.6" thickBot="1" x14ac:dyDescent="0.4">
      <c r="B352" s="318"/>
      <c r="C352" s="322" t="s">
        <v>2390</v>
      </c>
      <c r="D352" s="322" t="s">
        <v>269</v>
      </c>
      <c r="E352" s="322" t="s">
        <v>331</v>
      </c>
      <c r="F352" s="322" t="s">
        <v>70</v>
      </c>
      <c r="G352" s="322" t="s">
        <v>70</v>
      </c>
      <c r="H352" s="319"/>
      <c r="I352" s="322" t="s">
        <v>90</v>
      </c>
      <c r="J352" s="323">
        <v>1979650</v>
      </c>
      <c r="K352" s="319" t="s">
        <v>70</v>
      </c>
      <c r="L352" s="322"/>
      <c r="M352" s="322"/>
      <c r="N352" s="322"/>
    </row>
    <row r="353" spans="2:14" ht="15.6" thickBot="1" x14ac:dyDescent="0.4">
      <c r="B353" s="318"/>
      <c r="C353" s="320" t="s">
        <v>2575</v>
      </c>
      <c r="D353" s="322" t="s">
        <v>267</v>
      </c>
      <c r="E353" s="322" t="s">
        <v>2348</v>
      </c>
      <c r="F353" s="322" t="s">
        <v>70</v>
      </c>
      <c r="G353" s="322" t="s">
        <v>70</v>
      </c>
      <c r="H353" s="319"/>
      <c r="I353" s="322" t="s">
        <v>90</v>
      </c>
      <c r="J353" s="323">
        <v>1959964</v>
      </c>
      <c r="K353" s="319" t="s">
        <v>70</v>
      </c>
      <c r="L353" s="322"/>
      <c r="M353" s="322"/>
      <c r="N353" s="322"/>
    </row>
    <row r="354" spans="2:14" ht="15.6" thickBot="1" x14ac:dyDescent="0.4">
      <c r="C354" s="320" t="s">
        <v>2398</v>
      </c>
      <c r="D354" s="320" t="s">
        <v>269</v>
      </c>
      <c r="E354" s="320" t="s">
        <v>331</v>
      </c>
      <c r="F354" s="320" t="s">
        <v>70</v>
      </c>
      <c r="G354" s="320" t="s">
        <v>70</v>
      </c>
      <c r="H354" s="319"/>
      <c r="I354" s="320" t="s">
        <v>90</v>
      </c>
      <c r="J354" s="321">
        <v>1957500</v>
      </c>
      <c r="K354" s="319" t="s">
        <v>70</v>
      </c>
      <c r="L354" s="320"/>
      <c r="M354" s="320"/>
      <c r="N354" s="320"/>
    </row>
    <row r="355" spans="2:14" ht="15.6" thickBot="1" x14ac:dyDescent="0.4">
      <c r="C355" s="320" t="s">
        <v>2409</v>
      </c>
      <c r="D355" s="320" t="s">
        <v>267</v>
      </c>
      <c r="E355" s="320" t="s">
        <v>2349</v>
      </c>
      <c r="F355" s="320" t="s">
        <v>70</v>
      </c>
      <c r="G355" s="320" t="s">
        <v>70</v>
      </c>
      <c r="H355" s="319"/>
      <c r="I355" s="320" t="s">
        <v>90</v>
      </c>
      <c r="J355" s="321">
        <v>1912988</v>
      </c>
      <c r="K355" s="319" t="s">
        <v>70</v>
      </c>
      <c r="L355" s="320"/>
      <c r="M355" s="320"/>
      <c r="N355" s="320"/>
    </row>
    <row r="356" spans="2:14" ht="15.6" thickBot="1" x14ac:dyDescent="0.4">
      <c r="C356" s="320" t="s">
        <v>2352</v>
      </c>
      <c r="D356" s="320" t="s">
        <v>267</v>
      </c>
      <c r="E356" s="320" t="s">
        <v>2349</v>
      </c>
      <c r="F356" s="320" t="s">
        <v>70</v>
      </c>
      <c r="G356" s="320" t="s">
        <v>70</v>
      </c>
      <c r="H356" s="319"/>
      <c r="I356" s="320" t="s">
        <v>90</v>
      </c>
      <c r="J356" s="321">
        <v>1899475</v>
      </c>
      <c r="K356" s="319" t="s">
        <v>70</v>
      </c>
      <c r="L356" s="320"/>
      <c r="M356" s="320"/>
      <c r="N356" s="320"/>
    </row>
    <row r="357" spans="2:14" ht="15.6" thickBot="1" x14ac:dyDescent="0.4">
      <c r="C357" s="320" t="s">
        <v>2384</v>
      </c>
      <c r="D357" s="320" t="s">
        <v>267</v>
      </c>
      <c r="E357" s="320" t="s">
        <v>2349</v>
      </c>
      <c r="F357" s="320" t="s">
        <v>70</v>
      </c>
      <c r="G357" s="320" t="s">
        <v>70</v>
      </c>
      <c r="H357" s="319"/>
      <c r="I357" s="320" t="s">
        <v>90</v>
      </c>
      <c r="J357" s="321">
        <v>1852813</v>
      </c>
      <c r="K357" s="319" t="s">
        <v>70</v>
      </c>
      <c r="L357" s="320"/>
      <c r="M357" s="320"/>
      <c r="N357" s="320"/>
    </row>
    <row r="358" spans="2:14" ht="15.6" thickBot="1" x14ac:dyDescent="0.4">
      <c r="B358" s="318"/>
      <c r="C358" s="322" t="s">
        <v>2355</v>
      </c>
      <c r="D358" s="322" t="s">
        <v>267</v>
      </c>
      <c r="E358" s="322" t="s">
        <v>2349</v>
      </c>
      <c r="F358" s="322" t="s">
        <v>70</v>
      </c>
      <c r="G358" s="322" t="s">
        <v>70</v>
      </c>
      <c r="H358" s="319"/>
      <c r="I358" s="322" t="s">
        <v>90</v>
      </c>
      <c r="J358" s="323">
        <v>1824095</v>
      </c>
      <c r="K358" s="319" t="s">
        <v>70</v>
      </c>
      <c r="L358" s="322"/>
      <c r="M358" s="322"/>
      <c r="N358" s="322"/>
    </row>
    <row r="359" spans="2:14" ht="15.6" thickBot="1" x14ac:dyDescent="0.4">
      <c r="C359" s="320" t="s">
        <v>2521</v>
      </c>
      <c r="D359" s="320" t="s">
        <v>2554</v>
      </c>
      <c r="E359" s="320" t="s">
        <v>2356</v>
      </c>
      <c r="F359" s="320" t="s">
        <v>64</v>
      </c>
      <c r="G359" s="320" t="s">
        <v>64</v>
      </c>
      <c r="H359" s="319" t="s">
        <v>2566</v>
      </c>
      <c r="I359" s="320" t="s">
        <v>90</v>
      </c>
      <c r="J359" s="321">
        <v>1794425</v>
      </c>
      <c r="K359" s="319" t="s">
        <v>70</v>
      </c>
      <c r="L359" s="320"/>
      <c r="M359" s="320"/>
      <c r="N359" s="320"/>
    </row>
    <row r="360" spans="2:14" ht="15.6" thickBot="1" x14ac:dyDescent="0.4">
      <c r="C360" s="320" t="s">
        <v>2378</v>
      </c>
      <c r="D360" s="320" t="s">
        <v>269</v>
      </c>
      <c r="E360" s="320" t="s">
        <v>328</v>
      </c>
      <c r="F360" s="320" t="s">
        <v>70</v>
      </c>
      <c r="G360" s="320" t="s">
        <v>70</v>
      </c>
      <c r="H360" s="319"/>
      <c r="I360" s="320" t="s">
        <v>90</v>
      </c>
      <c r="J360" s="321">
        <v>1728000</v>
      </c>
      <c r="K360" s="319" t="s">
        <v>70</v>
      </c>
      <c r="L360" s="320"/>
      <c r="M360" s="320"/>
      <c r="N360" s="320"/>
    </row>
    <row r="361" spans="2:14" ht="15.6" thickBot="1" x14ac:dyDescent="0.4">
      <c r="B361" s="318"/>
      <c r="C361" s="322" t="s">
        <v>2389</v>
      </c>
      <c r="D361" s="322" t="s">
        <v>269</v>
      </c>
      <c r="E361" s="322" t="s">
        <v>328</v>
      </c>
      <c r="F361" s="322" t="s">
        <v>70</v>
      </c>
      <c r="G361" s="322" t="s">
        <v>70</v>
      </c>
      <c r="H361" s="319"/>
      <c r="I361" s="322" t="s">
        <v>90</v>
      </c>
      <c r="J361" s="323">
        <v>1728000</v>
      </c>
      <c r="K361" s="319" t="s">
        <v>70</v>
      </c>
      <c r="L361" s="322"/>
      <c r="M361" s="322"/>
      <c r="N361" s="322"/>
    </row>
    <row r="362" spans="2:14" ht="15.6" thickBot="1" x14ac:dyDescent="0.4">
      <c r="B362" s="318"/>
      <c r="C362" s="322" t="s">
        <v>2396</v>
      </c>
      <c r="D362" s="322" t="s">
        <v>2555</v>
      </c>
      <c r="E362" s="322" t="s">
        <v>2350</v>
      </c>
      <c r="F362" s="322" t="s">
        <v>64</v>
      </c>
      <c r="G362" s="322" t="s">
        <v>70</v>
      </c>
      <c r="H362" s="319"/>
      <c r="I362" s="322" t="s">
        <v>90</v>
      </c>
      <c r="J362" s="323">
        <v>1643767.5</v>
      </c>
      <c r="K362" s="319" t="s">
        <v>70</v>
      </c>
      <c r="L362" s="322"/>
      <c r="M362" s="322"/>
      <c r="N362" s="322"/>
    </row>
    <row r="363" spans="2:14" ht="15.6" thickBot="1" x14ac:dyDescent="0.4">
      <c r="C363" s="320" t="s">
        <v>2396</v>
      </c>
      <c r="D363" s="320" t="s">
        <v>267</v>
      </c>
      <c r="E363" s="320" t="s">
        <v>2348</v>
      </c>
      <c r="F363" s="320" t="s">
        <v>70</v>
      </c>
      <c r="G363" s="320" t="s">
        <v>70</v>
      </c>
      <c r="H363" s="319"/>
      <c r="I363" s="320" t="s">
        <v>90</v>
      </c>
      <c r="J363" s="321">
        <v>1643767</v>
      </c>
      <c r="K363" s="319" t="s">
        <v>70</v>
      </c>
      <c r="L363" s="320"/>
      <c r="M363" s="320"/>
      <c r="N363" s="320"/>
    </row>
    <row r="364" spans="2:14" ht="15.6" thickBot="1" x14ac:dyDescent="0.4">
      <c r="B364" s="318"/>
      <c r="C364" s="322" t="s">
        <v>2382</v>
      </c>
      <c r="D364" s="322" t="s">
        <v>267</v>
      </c>
      <c r="E364" s="322" t="s">
        <v>2348</v>
      </c>
      <c r="F364" s="322" t="s">
        <v>70</v>
      </c>
      <c r="G364" s="322" t="s">
        <v>70</v>
      </c>
      <c r="H364" s="319" t="s">
        <v>2568</v>
      </c>
      <c r="I364" s="322" t="s">
        <v>90</v>
      </c>
      <c r="J364" s="323">
        <v>1628638</v>
      </c>
      <c r="K364" s="319" t="s">
        <v>70</v>
      </c>
      <c r="L364" s="322"/>
      <c r="M364" s="322"/>
      <c r="N364" s="322"/>
    </row>
    <row r="365" spans="2:14" ht="15.6" thickBot="1" x14ac:dyDescent="0.4">
      <c r="C365" s="320" t="s">
        <v>2382</v>
      </c>
      <c r="D365" s="320" t="s">
        <v>2555</v>
      </c>
      <c r="E365" s="320" t="s">
        <v>2350</v>
      </c>
      <c r="F365" s="320" t="s">
        <v>64</v>
      </c>
      <c r="G365" s="320" t="s">
        <v>70</v>
      </c>
      <c r="H365" s="319" t="s">
        <v>2568</v>
      </c>
      <c r="I365" s="320" t="s">
        <v>90</v>
      </c>
      <c r="J365" s="321">
        <v>1628637.5</v>
      </c>
      <c r="K365" s="319" t="s">
        <v>70</v>
      </c>
      <c r="L365" s="320"/>
      <c r="M365" s="320"/>
      <c r="N365" s="320"/>
    </row>
    <row r="366" spans="2:14" ht="15.6" thickBot="1" x14ac:dyDescent="0.4">
      <c r="C366" s="320" t="s">
        <v>2389</v>
      </c>
      <c r="D366" s="320" t="s">
        <v>269</v>
      </c>
      <c r="E366" s="320" t="s">
        <v>339</v>
      </c>
      <c r="F366" s="320" t="s">
        <v>70</v>
      </c>
      <c r="G366" s="320" t="s">
        <v>70</v>
      </c>
      <c r="H366" s="319"/>
      <c r="I366" s="320" t="s">
        <v>90</v>
      </c>
      <c r="J366" s="321">
        <v>1628000</v>
      </c>
      <c r="K366" s="319" t="s">
        <v>70</v>
      </c>
      <c r="L366" s="320"/>
      <c r="M366" s="320"/>
      <c r="N366" s="320"/>
    </row>
    <row r="367" spans="2:14" ht="15.6" thickBot="1" x14ac:dyDescent="0.4">
      <c r="B367" s="318"/>
      <c r="C367" s="322" t="s">
        <v>2526</v>
      </c>
      <c r="D367" s="322" t="s">
        <v>2554</v>
      </c>
      <c r="E367" s="322" t="s">
        <v>2358</v>
      </c>
      <c r="F367" s="322" t="s">
        <v>64</v>
      </c>
      <c r="G367" s="322" t="s">
        <v>70</v>
      </c>
      <c r="H367" s="319"/>
      <c r="I367" s="322" t="s">
        <v>90</v>
      </c>
      <c r="J367" s="323">
        <v>1593934.65</v>
      </c>
      <c r="K367" s="319" t="s">
        <v>70</v>
      </c>
      <c r="L367" s="322"/>
      <c r="M367" s="322"/>
      <c r="N367" s="322"/>
    </row>
    <row r="368" spans="2:14" ht="15.6" thickBot="1" x14ac:dyDescent="0.4">
      <c r="B368" s="318"/>
      <c r="C368" s="322" t="s">
        <v>2543</v>
      </c>
      <c r="D368" s="322" t="s">
        <v>2554</v>
      </c>
      <c r="E368" s="322" t="s">
        <v>2357</v>
      </c>
      <c r="F368" s="322" t="s">
        <v>64</v>
      </c>
      <c r="G368" s="322" t="s">
        <v>70</v>
      </c>
      <c r="H368" s="319"/>
      <c r="I368" s="322" t="s">
        <v>90</v>
      </c>
      <c r="J368" s="323">
        <v>1556627</v>
      </c>
      <c r="K368" s="319" t="s">
        <v>70</v>
      </c>
      <c r="L368" s="322"/>
      <c r="M368" s="322"/>
      <c r="N368" s="322"/>
    </row>
    <row r="369" spans="2:14" ht="15.6" thickBot="1" x14ac:dyDescent="0.4">
      <c r="C369" s="320" t="s">
        <v>2389</v>
      </c>
      <c r="D369" s="320" t="s">
        <v>267</v>
      </c>
      <c r="E369" s="320" t="s">
        <v>2348</v>
      </c>
      <c r="F369" s="320" t="s">
        <v>70</v>
      </c>
      <c r="G369" s="320" t="s">
        <v>70</v>
      </c>
      <c r="H369" s="319"/>
      <c r="I369" s="320" t="s">
        <v>90</v>
      </c>
      <c r="J369" s="321">
        <v>1525371</v>
      </c>
      <c r="K369" s="319" t="s">
        <v>70</v>
      </c>
      <c r="L369" s="320"/>
      <c r="M369" s="320"/>
      <c r="N369" s="320"/>
    </row>
    <row r="370" spans="2:14" ht="15.6" thickBot="1" x14ac:dyDescent="0.4">
      <c r="C370" s="320" t="s">
        <v>2424</v>
      </c>
      <c r="D370" s="320" t="s">
        <v>2555</v>
      </c>
      <c r="E370" s="320" t="s">
        <v>348</v>
      </c>
      <c r="F370" s="320" t="s">
        <v>64</v>
      </c>
      <c r="G370" s="320" t="s">
        <v>70</v>
      </c>
      <c r="H370" s="319"/>
      <c r="I370" s="320" t="s">
        <v>90</v>
      </c>
      <c r="J370" s="321">
        <v>1500000</v>
      </c>
      <c r="K370" s="319" t="s">
        <v>70</v>
      </c>
      <c r="L370" s="320"/>
      <c r="M370" s="320"/>
      <c r="N370" s="320"/>
    </row>
    <row r="371" spans="2:14" ht="15.6" thickBot="1" x14ac:dyDescent="0.4">
      <c r="B371" s="318"/>
      <c r="C371" s="322" t="s">
        <v>2381</v>
      </c>
      <c r="D371" s="322" t="s">
        <v>269</v>
      </c>
      <c r="E371" s="322" t="s">
        <v>328</v>
      </c>
      <c r="F371" s="322" t="s">
        <v>70</v>
      </c>
      <c r="G371" s="322" t="s">
        <v>70</v>
      </c>
      <c r="H371" s="319"/>
      <c r="I371" s="322" t="s">
        <v>90</v>
      </c>
      <c r="J371" s="323">
        <v>1440000</v>
      </c>
      <c r="K371" s="319" t="s">
        <v>70</v>
      </c>
      <c r="L371" s="322"/>
      <c r="M371" s="322"/>
      <c r="N371" s="322"/>
    </row>
    <row r="372" spans="2:14" ht="15.6" thickBot="1" x14ac:dyDescent="0.4">
      <c r="B372" s="318"/>
      <c r="C372" s="322" t="s">
        <v>2360</v>
      </c>
      <c r="D372" s="322" t="s">
        <v>2555</v>
      </c>
      <c r="E372" s="322" t="s">
        <v>2350</v>
      </c>
      <c r="F372" s="322" t="s">
        <v>64</v>
      </c>
      <c r="G372" s="322" t="s">
        <v>70</v>
      </c>
      <c r="H372" s="319"/>
      <c r="I372" s="322" t="s">
        <v>90</v>
      </c>
      <c r="J372" s="323">
        <v>1422596</v>
      </c>
      <c r="K372" s="319" t="s">
        <v>70</v>
      </c>
      <c r="L372" s="322"/>
      <c r="M372" s="322"/>
      <c r="N372" s="322"/>
    </row>
    <row r="373" spans="2:14" ht="15.6" thickBot="1" x14ac:dyDescent="0.4">
      <c r="C373" s="320" t="s">
        <v>2360</v>
      </c>
      <c r="D373" s="320" t="s">
        <v>2554</v>
      </c>
      <c r="E373" s="320" t="s">
        <v>2551</v>
      </c>
      <c r="F373" s="320" t="s">
        <v>64</v>
      </c>
      <c r="G373" s="320" t="s">
        <v>70</v>
      </c>
      <c r="H373" s="319"/>
      <c r="I373" s="320" t="s">
        <v>90</v>
      </c>
      <c r="J373" s="321">
        <v>1422596</v>
      </c>
      <c r="K373" s="319" t="s">
        <v>70</v>
      </c>
      <c r="L373" s="320"/>
      <c r="M373" s="320"/>
      <c r="N373" s="320"/>
    </row>
    <row r="374" spans="2:14" ht="15.6" thickBot="1" x14ac:dyDescent="0.4">
      <c r="B374" s="318"/>
      <c r="C374" s="322" t="s">
        <v>2517</v>
      </c>
      <c r="D374" s="322" t="s">
        <v>267</v>
      </c>
      <c r="E374" s="322" t="s">
        <v>2348</v>
      </c>
      <c r="F374" s="322" t="s">
        <v>70</v>
      </c>
      <c r="G374" s="322" t="s">
        <v>70</v>
      </c>
      <c r="H374" s="319" t="s">
        <v>2562</v>
      </c>
      <c r="I374" s="322" t="s">
        <v>90</v>
      </c>
      <c r="J374" s="323">
        <v>1400849</v>
      </c>
      <c r="K374" s="319" t="s">
        <v>70</v>
      </c>
      <c r="L374" s="322"/>
      <c r="M374" s="322"/>
      <c r="N374" s="322"/>
    </row>
    <row r="375" spans="2:14" ht="15.6" thickBot="1" x14ac:dyDescent="0.4">
      <c r="C375" s="320" t="s">
        <v>2389</v>
      </c>
      <c r="D375" s="320" t="s">
        <v>269</v>
      </c>
      <c r="E375" s="320" t="s">
        <v>342</v>
      </c>
      <c r="F375" s="320" t="s">
        <v>70</v>
      </c>
      <c r="G375" s="320" t="s">
        <v>70</v>
      </c>
      <c r="H375" s="319"/>
      <c r="I375" s="320" t="s">
        <v>90</v>
      </c>
      <c r="J375" s="321">
        <v>1372410</v>
      </c>
      <c r="K375" s="319" t="s">
        <v>70</v>
      </c>
      <c r="L375" s="320"/>
      <c r="M375" s="320"/>
      <c r="N375" s="320"/>
    </row>
    <row r="376" spans="2:14" ht="15.6" thickBot="1" x14ac:dyDescent="0.4">
      <c r="B376" s="318"/>
      <c r="C376" s="322" t="s">
        <v>2397</v>
      </c>
      <c r="D376" s="322" t="s">
        <v>267</v>
      </c>
      <c r="E376" s="322" t="s">
        <v>2348</v>
      </c>
      <c r="F376" s="322" t="s">
        <v>70</v>
      </c>
      <c r="G376" s="322" t="s">
        <v>70</v>
      </c>
      <c r="H376" s="319"/>
      <c r="I376" s="322" t="s">
        <v>90</v>
      </c>
      <c r="J376" s="323">
        <v>1366250</v>
      </c>
      <c r="K376" s="319" t="s">
        <v>70</v>
      </c>
      <c r="L376" s="322"/>
      <c r="M376" s="322"/>
      <c r="N376" s="322"/>
    </row>
    <row r="377" spans="2:14" ht="15.6" thickBot="1" x14ac:dyDescent="0.4">
      <c r="C377" s="320" t="s">
        <v>2397</v>
      </c>
      <c r="D377" s="320" t="s">
        <v>2555</v>
      </c>
      <c r="E377" s="320" t="s">
        <v>2350</v>
      </c>
      <c r="F377" s="320" t="s">
        <v>64</v>
      </c>
      <c r="G377" s="320" t="s">
        <v>70</v>
      </c>
      <c r="H377" s="319"/>
      <c r="I377" s="320" t="s">
        <v>90</v>
      </c>
      <c r="J377" s="321">
        <v>1366250</v>
      </c>
      <c r="K377" s="319" t="s">
        <v>70</v>
      </c>
      <c r="L377" s="320"/>
      <c r="M377" s="320"/>
      <c r="N377" s="320"/>
    </row>
    <row r="378" spans="2:14" ht="15.6" thickBot="1" x14ac:dyDescent="0.4">
      <c r="B378" s="318"/>
      <c r="C378" s="322" t="s">
        <v>2519</v>
      </c>
      <c r="D378" s="322" t="s">
        <v>267</v>
      </c>
      <c r="E378" s="322" t="s">
        <v>2348</v>
      </c>
      <c r="F378" s="322" t="s">
        <v>70</v>
      </c>
      <c r="G378" s="322" t="s">
        <v>70</v>
      </c>
      <c r="H378" s="319" t="s">
        <v>2564</v>
      </c>
      <c r="I378" s="322" t="s">
        <v>90</v>
      </c>
      <c r="J378" s="323">
        <v>1357194</v>
      </c>
      <c r="K378" s="319" t="s">
        <v>70</v>
      </c>
      <c r="L378" s="322"/>
      <c r="M378" s="322"/>
      <c r="N378" s="322"/>
    </row>
    <row r="379" spans="2:14" ht="15.6" thickBot="1" x14ac:dyDescent="0.4">
      <c r="B379" s="318"/>
      <c r="C379" s="322" t="s">
        <v>2526</v>
      </c>
      <c r="D379" s="322" t="s">
        <v>267</v>
      </c>
      <c r="E379" s="322" t="s">
        <v>2349</v>
      </c>
      <c r="F379" s="322" t="s">
        <v>64</v>
      </c>
      <c r="G379" s="322" t="s">
        <v>70</v>
      </c>
      <c r="H379" s="319"/>
      <c r="I379" s="322" t="s">
        <v>90</v>
      </c>
      <c r="J379" s="323">
        <v>1322835</v>
      </c>
      <c r="K379" s="319" t="s">
        <v>70</v>
      </c>
      <c r="L379" s="322"/>
      <c r="M379" s="322"/>
      <c r="N379" s="322"/>
    </row>
    <row r="380" spans="2:14" ht="15.6" thickBot="1" x14ac:dyDescent="0.4">
      <c r="B380" s="318"/>
      <c r="C380" s="322" t="s">
        <v>2390</v>
      </c>
      <c r="D380" s="322" t="s">
        <v>269</v>
      </c>
      <c r="E380" s="322" t="s">
        <v>326</v>
      </c>
      <c r="F380" s="322" t="s">
        <v>70</v>
      </c>
      <c r="G380" s="322" t="s">
        <v>70</v>
      </c>
      <c r="H380" s="319"/>
      <c r="I380" s="322" t="s">
        <v>90</v>
      </c>
      <c r="J380" s="323">
        <v>1302435</v>
      </c>
      <c r="K380" s="319" t="s">
        <v>70</v>
      </c>
      <c r="L380" s="322"/>
      <c r="M380" s="322"/>
      <c r="N380" s="322"/>
    </row>
    <row r="381" spans="2:14" ht="15.6" thickBot="1" x14ac:dyDescent="0.4">
      <c r="B381" s="318"/>
      <c r="C381" s="322" t="s">
        <v>2394</v>
      </c>
      <c r="D381" s="322" t="s">
        <v>2555</v>
      </c>
      <c r="E381" s="322" t="s">
        <v>2350</v>
      </c>
      <c r="F381" s="322" t="s">
        <v>64</v>
      </c>
      <c r="G381" s="322" t="s">
        <v>70</v>
      </c>
      <c r="H381" s="319"/>
      <c r="I381" s="322" t="s">
        <v>90</v>
      </c>
      <c r="J381" s="323">
        <v>1243220</v>
      </c>
      <c r="K381" s="319" t="s">
        <v>70</v>
      </c>
      <c r="L381" s="322"/>
      <c r="M381" s="322"/>
      <c r="N381" s="322"/>
    </row>
    <row r="382" spans="2:14" ht="15.6" thickBot="1" x14ac:dyDescent="0.4">
      <c r="C382" s="320" t="s">
        <v>2394</v>
      </c>
      <c r="D382" s="320" t="s">
        <v>2554</v>
      </c>
      <c r="E382" s="320" t="s">
        <v>2551</v>
      </c>
      <c r="F382" s="320" t="s">
        <v>64</v>
      </c>
      <c r="G382" s="320" t="s">
        <v>70</v>
      </c>
      <c r="H382" s="319"/>
      <c r="I382" s="320" t="s">
        <v>90</v>
      </c>
      <c r="J382" s="321">
        <v>1243220</v>
      </c>
      <c r="K382" s="319" t="s">
        <v>70</v>
      </c>
      <c r="L382" s="320"/>
      <c r="M382" s="320"/>
      <c r="N382" s="320"/>
    </row>
    <row r="383" spans="2:14" ht="15.6" thickBot="1" x14ac:dyDescent="0.4">
      <c r="B383" s="318"/>
      <c r="C383" s="322" t="s">
        <v>2398</v>
      </c>
      <c r="D383" s="322" t="s">
        <v>2555</v>
      </c>
      <c r="E383" s="322" t="s">
        <v>2350</v>
      </c>
      <c r="F383" s="322" t="s">
        <v>64</v>
      </c>
      <c r="G383" s="322" t="s">
        <v>70</v>
      </c>
      <c r="H383" s="319"/>
      <c r="I383" s="322" t="s">
        <v>90</v>
      </c>
      <c r="J383" s="323">
        <v>1241338.75</v>
      </c>
      <c r="K383" s="319" t="s">
        <v>70</v>
      </c>
      <c r="L383" s="322"/>
      <c r="M383" s="322"/>
      <c r="N383" s="322"/>
    </row>
    <row r="384" spans="2:14" ht="15.6" thickBot="1" x14ac:dyDescent="0.4">
      <c r="C384" s="320" t="s">
        <v>2354</v>
      </c>
      <c r="D384" s="320" t="s">
        <v>269</v>
      </c>
      <c r="E384" s="320" t="s">
        <v>331</v>
      </c>
      <c r="F384" s="320" t="s">
        <v>70</v>
      </c>
      <c r="G384" s="320" t="s">
        <v>70</v>
      </c>
      <c r="H384" s="319"/>
      <c r="I384" s="320" t="s">
        <v>90</v>
      </c>
      <c r="J384" s="321">
        <v>1240044</v>
      </c>
      <c r="K384" s="319" t="s">
        <v>70</v>
      </c>
      <c r="L384" s="320"/>
      <c r="M384" s="320"/>
      <c r="N384" s="320"/>
    </row>
    <row r="385" spans="2:14" ht="15.6" thickBot="1" x14ac:dyDescent="0.4">
      <c r="C385" s="320" t="s">
        <v>2398</v>
      </c>
      <c r="D385" s="320" t="s">
        <v>267</v>
      </c>
      <c r="E385" s="320" t="s">
        <v>2348</v>
      </c>
      <c r="F385" s="320" t="s">
        <v>70</v>
      </c>
      <c r="G385" s="320" t="s">
        <v>70</v>
      </c>
      <c r="H385" s="319"/>
      <c r="I385" s="320" t="s">
        <v>90</v>
      </c>
      <c r="J385" s="321">
        <v>1226339</v>
      </c>
      <c r="K385" s="319" t="s">
        <v>70</v>
      </c>
      <c r="L385" s="320"/>
      <c r="M385" s="320"/>
      <c r="N385" s="320"/>
    </row>
    <row r="386" spans="2:14" ht="15.6" thickBot="1" x14ac:dyDescent="0.4">
      <c r="C386" s="320" t="s">
        <v>2378</v>
      </c>
      <c r="D386" s="320" t="s">
        <v>269</v>
      </c>
      <c r="E386" s="320" t="s">
        <v>337</v>
      </c>
      <c r="F386" s="320" t="s">
        <v>70</v>
      </c>
      <c r="G386" s="320" t="s">
        <v>70</v>
      </c>
      <c r="H386" s="319"/>
      <c r="I386" s="320" t="s">
        <v>90</v>
      </c>
      <c r="J386" s="321">
        <v>1200000</v>
      </c>
      <c r="K386" s="319" t="s">
        <v>70</v>
      </c>
      <c r="L386" s="320"/>
      <c r="M386" s="320"/>
      <c r="N386" s="320"/>
    </row>
    <row r="387" spans="2:14" ht="15.6" thickBot="1" x14ac:dyDescent="0.4">
      <c r="C387" s="320" t="s">
        <v>2575</v>
      </c>
      <c r="D387" s="320" t="s">
        <v>2554</v>
      </c>
      <c r="E387" s="320" t="s">
        <v>2552</v>
      </c>
      <c r="F387" s="320" t="s">
        <v>64</v>
      </c>
      <c r="G387" s="320" t="s">
        <v>70</v>
      </c>
      <c r="H387" s="319"/>
      <c r="I387" s="320" t="s">
        <v>90</v>
      </c>
      <c r="J387" s="321">
        <v>1200000</v>
      </c>
      <c r="K387" s="319" t="s">
        <v>70</v>
      </c>
      <c r="L387" s="320"/>
      <c r="M387" s="320"/>
      <c r="N387" s="320"/>
    </row>
    <row r="388" spans="2:14" ht="15.6" thickBot="1" x14ac:dyDescent="0.4">
      <c r="B388" s="318"/>
      <c r="C388" s="322" t="s">
        <v>2390</v>
      </c>
      <c r="D388" s="322" t="s">
        <v>269</v>
      </c>
      <c r="E388" s="322" t="s">
        <v>342</v>
      </c>
      <c r="F388" s="322" t="s">
        <v>70</v>
      </c>
      <c r="G388" s="322" t="s">
        <v>70</v>
      </c>
      <c r="H388" s="319"/>
      <c r="I388" s="322" t="s">
        <v>90</v>
      </c>
      <c r="J388" s="323">
        <v>1196149</v>
      </c>
      <c r="K388" s="319" t="s">
        <v>70</v>
      </c>
      <c r="L388" s="322"/>
      <c r="M388" s="322"/>
      <c r="N388" s="322"/>
    </row>
    <row r="389" spans="2:14" ht="15.6" thickBot="1" x14ac:dyDescent="0.4">
      <c r="C389" s="320" t="s">
        <v>2516</v>
      </c>
      <c r="D389" s="320" t="s">
        <v>269</v>
      </c>
      <c r="E389" s="320" t="s">
        <v>339</v>
      </c>
      <c r="F389" s="320" t="s">
        <v>70</v>
      </c>
      <c r="G389" s="320" t="s">
        <v>70</v>
      </c>
      <c r="H389" s="319" t="s">
        <v>2561</v>
      </c>
      <c r="I389" s="320" t="s">
        <v>90</v>
      </c>
      <c r="J389" s="321">
        <v>1191272</v>
      </c>
      <c r="K389" s="319" t="s">
        <v>70</v>
      </c>
      <c r="L389" s="320"/>
      <c r="M389" s="320"/>
      <c r="N389" s="320"/>
    </row>
    <row r="390" spans="2:14" ht="15.6" thickBot="1" x14ac:dyDescent="0.4">
      <c r="B390" s="318"/>
      <c r="C390" s="322" t="s">
        <v>2354</v>
      </c>
      <c r="D390" s="322" t="s">
        <v>267</v>
      </c>
      <c r="E390" s="322" t="s">
        <v>2349</v>
      </c>
      <c r="F390" s="322" t="s">
        <v>70</v>
      </c>
      <c r="G390" s="322" t="s">
        <v>70</v>
      </c>
      <c r="H390" s="319"/>
      <c r="I390" s="322" t="s">
        <v>90</v>
      </c>
      <c r="J390" s="323">
        <v>1180853</v>
      </c>
      <c r="K390" s="319" t="s">
        <v>70</v>
      </c>
      <c r="L390" s="322"/>
      <c r="M390" s="322"/>
      <c r="N390" s="322"/>
    </row>
    <row r="391" spans="2:14" ht="15.6" thickBot="1" x14ac:dyDescent="0.4">
      <c r="C391" s="320" t="s">
        <v>2411</v>
      </c>
      <c r="D391" s="320" t="s">
        <v>267</v>
      </c>
      <c r="E391" s="320" t="s">
        <v>2349</v>
      </c>
      <c r="F391" s="320" t="s">
        <v>70</v>
      </c>
      <c r="G391" s="320" t="s">
        <v>70</v>
      </c>
      <c r="H391" s="319"/>
      <c r="I391" s="320" t="s">
        <v>90</v>
      </c>
      <c r="J391" s="321">
        <v>1178568.75</v>
      </c>
      <c r="K391" s="319" t="s">
        <v>70</v>
      </c>
      <c r="L391" s="320"/>
      <c r="M391" s="320"/>
      <c r="N391" s="320"/>
    </row>
    <row r="392" spans="2:14" ht="15.6" thickBot="1" x14ac:dyDescent="0.4">
      <c r="C392" s="320" t="s">
        <v>2351</v>
      </c>
      <c r="D392" s="320" t="s">
        <v>269</v>
      </c>
      <c r="E392" s="320" t="s">
        <v>328</v>
      </c>
      <c r="F392" s="320" t="s">
        <v>70</v>
      </c>
      <c r="G392" s="320" t="s">
        <v>70</v>
      </c>
      <c r="H392" s="319"/>
      <c r="I392" s="320" t="s">
        <v>90</v>
      </c>
      <c r="J392" s="321">
        <v>1152000</v>
      </c>
      <c r="K392" s="319" t="s">
        <v>70</v>
      </c>
      <c r="L392" s="320"/>
      <c r="M392" s="320"/>
      <c r="N392" s="320"/>
    </row>
    <row r="393" spans="2:14" ht="15.6" thickBot="1" x14ac:dyDescent="0.4">
      <c r="B393" s="318"/>
      <c r="C393" s="322" t="s">
        <v>2412</v>
      </c>
      <c r="D393" s="322" t="s">
        <v>267</v>
      </c>
      <c r="E393" s="322" t="s">
        <v>2349</v>
      </c>
      <c r="F393" s="322" t="s">
        <v>70</v>
      </c>
      <c r="G393" s="322" t="s">
        <v>70</v>
      </c>
      <c r="H393" s="319"/>
      <c r="I393" s="322" t="s">
        <v>90</v>
      </c>
      <c r="J393" s="323">
        <v>1129793.75</v>
      </c>
      <c r="K393" s="319" t="s">
        <v>70</v>
      </c>
      <c r="L393" s="322"/>
      <c r="M393" s="322"/>
      <c r="N393" s="322"/>
    </row>
    <row r="394" spans="2:14" ht="15.6" thickBot="1" x14ac:dyDescent="0.4">
      <c r="B394" s="318"/>
      <c r="C394" s="322" t="s">
        <v>2520</v>
      </c>
      <c r="D394" s="322" t="s">
        <v>2554</v>
      </c>
      <c r="E394" s="322" t="s">
        <v>2356</v>
      </c>
      <c r="F394" s="322" t="s">
        <v>64</v>
      </c>
      <c r="G394" s="322" t="s">
        <v>64</v>
      </c>
      <c r="H394" s="319" t="s">
        <v>2565</v>
      </c>
      <c r="I394" s="322" t="s">
        <v>90</v>
      </c>
      <c r="J394" s="323">
        <v>1077852</v>
      </c>
      <c r="K394" s="319" t="s">
        <v>70</v>
      </c>
      <c r="L394" s="322"/>
      <c r="M394" s="322"/>
      <c r="N394" s="322"/>
    </row>
    <row r="395" spans="2:14" ht="15.6" thickBot="1" x14ac:dyDescent="0.4">
      <c r="C395" s="320" t="s">
        <v>2384</v>
      </c>
      <c r="D395" s="320" t="s">
        <v>2555</v>
      </c>
      <c r="E395" s="320" t="s">
        <v>2350</v>
      </c>
      <c r="F395" s="320" t="s">
        <v>64</v>
      </c>
      <c r="G395" s="320" t="s">
        <v>70</v>
      </c>
      <c r="H395" s="319"/>
      <c r="I395" s="320" t="s">
        <v>90</v>
      </c>
      <c r="J395" s="321">
        <v>1077625</v>
      </c>
      <c r="K395" s="319" t="s">
        <v>70</v>
      </c>
      <c r="L395" s="320"/>
      <c r="M395" s="320"/>
      <c r="N395" s="320"/>
    </row>
    <row r="396" spans="2:14" ht="15.6" thickBot="1" x14ac:dyDescent="0.4">
      <c r="C396" s="320" t="s">
        <v>2409</v>
      </c>
      <c r="D396" s="320" t="s">
        <v>2555</v>
      </c>
      <c r="E396" s="320" t="s">
        <v>2350</v>
      </c>
      <c r="F396" s="320" t="s">
        <v>64</v>
      </c>
      <c r="G396" s="320" t="s">
        <v>70</v>
      </c>
      <c r="H396" s="319"/>
      <c r="I396" s="320" t="s">
        <v>90</v>
      </c>
      <c r="J396" s="321">
        <v>1065195</v>
      </c>
      <c r="K396" s="319" t="s">
        <v>70</v>
      </c>
      <c r="L396" s="320"/>
      <c r="M396" s="320"/>
      <c r="N396" s="320"/>
    </row>
    <row r="397" spans="2:14" ht="15.6" thickBot="1" x14ac:dyDescent="0.4">
      <c r="B397" s="318"/>
      <c r="C397" s="322" t="s">
        <v>2402</v>
      </c>
      <c r="D397" s="322" t="s">
        <v>2555</v>
      </c>
      <c r="E397" s="322" t="s">
        <v>2350</v>
      </c>
      <c r="F397" s="322" t="s">
        <v>64</v>
      </c>
      <c r="G397" s="322" t="s">
        <v>70</v>
      </c>
      <c r="H397" s="319"/>
      <c r="I397" s="322" t="s">
        <v>90</v>
      </c>
      <c r="J397" s="323">
        <v>1043575</v>
      </c>
      <c r="K397" s="319" t="s">
        <v>70</v>
      </c>
      <c r="L397" s="322"/>
      <c r="M397" s="322"/>
      <c r="N397" s="322"/>
    </row>
    <row r="398" spans="2:14" ht="15.6" thickBot="1" x14ac:dyDescent="0.4">
      <c r="C398" s="320" t="s">
        <v>2402</v>
      </c>
      <c r="D398" s="320" t="s">
        <v>2554</v>
      </c>
      <c r="E398" s="320" t="s">
        <v>2551</v>
      </c>
      <c r="F398" s="320" t="s">
        <v>64</v>
      </c>
      <c r="G398" s="320" t="s">
        <v>70</v>
      </c>
      <c r="H398" s="319"/>
      <c r="I398" s="320" t="s">
        <v>90</v>
      </c>
      <c r="J398" s="321">
        <v>1043575</v>
      </c>
      <c r="K398" s="319" t="s">
        <v>70</v>
      </c>
      <c r="L398" s="320"/>
      <c r="M398" s="320"/>
      <c r="N398" s="320"/>
    </row>
    <row r="399" spans="2:14" ht="15.6" thickBot="1" x14ac:dyDescent="0.4">
      <c r="C399" s="320" t="s">
        <v>2399</v>
      </c>
      <c r="D399" s="320" t="s">
        <v>269</v>
      </c>
      <c r="E399" s="320" t="s">
        <v>334</v>
      </c>
      <c r="F399" s="320" t="s">
        <v>70</v>
      </c>
      <c r="G399" s="320" t="s">
        <v>70</v>
      </c>
      <c r="H399" s="319"/>
      <c r="I399" s="320" t="s">
        <v>90</v>
      </c>
      <c r="J399" s="321">
        <v>1041680</v>
      </c>
      <c r="K399" s="319" t="s">
        <v>70</v>
      </c>
      <c r="L399" s="320"/>
      <c r="M399" s="320"/>
      <c r="N399" s="320"/>
    </row>
    <row r="400" spans="2:14" ht="15.6" thickBot="1" x14ac:dyDescent="0.4">
      <c r="C400" s="320" t="s">
        <v>2518</v>
      </c>
      <c r="D400" s="320" t="s">
        <v>267</v>
      </c>
      <c r="E400" s="320" t="s">
        <v>2348</v>
      </c>
      <c r="F400" s="320" t="s">
        <v>70</v>
      </c>
      <c r="G400" s="320" t="s">
        <v>70</v>
      </c>
      <c r="H400" s="319" t="s">
        <v>2563</v>
      </c>
      <c r="I400" s="320" t="s">
        <v>90</v>
      </c>
      <c r="J400" s="321">
        <v>1041157</v>
      </c>
      <c r="K400" s="319" t="s">
        <v>70</v>
      </c>
      <c r="L400" s="320"/>
      <c r="M400" s="320"/>
      <c r="N400" s="320"/>
    </row>
    <row r="401" spans="2:14" ht="15.6" thickBot="1" x14ac:dyDescent="0.4">
      <c r="B401" s="318"/>
      <c r="C401" s="322" t="s">
        <v>290</v>
      </c>
      <c r="D401" s="322" t="s">
        <v>2555</v>
      </c>
      <c r="E401" s="322" t="s">
        <v>346</v>
      </c>
      <c r="F401" s="322" t="s">
        <v>64</v>
      </c>
      <c r="G401" s="322" t="s">
        <v>70</v>
      </c>
      <c r="H401" s="319"/>
      <c r="I401" s="322" t="s">
        <v>90</v>
      </c>
      <c r="J401" s="323">
        <v>1000000</v>
      </c>
      <c r="K401" s="319" t="s">
        <v>70</v>
      </c>
      <c r="L401" s="322"/>
      <c r="M401" s="322"/>
      <c r="N401" s="322"/>
    </row>
    <row r="402" spans="2:14" ht="15.6" thickBot="1" x14ac:dyDescent="0.4">
      <c r="B402" s="318"/>
      <c r="C402" s="322" t="s">
        <v>2413</v>
      </c>
      <c r="D402" s="322" t="s">
        <v>2555</v>
      </c>
      <c r="E402" s="322" t="s">
        <v>348</v>
      </c>
      <c r="F402" s="322" t="s">
        <v>64</v>
      </c>
      <c r="G402" s="322" t="s">
        <v>70</v>
      </c>
      <c r="H402" s="319"/>
      <c r="I402" s="322" t="s">
        <v>90</v>
      </c>
      <c r="J402" s="323">
        <v>1000000</v>
      </c>
      <c r="K402" s="319" t="s">
        <v>70</v>
      </c>
      <c r="L402" s="322"/>
      <c r="M402" s="322"/>
      <c r="N402" s="322"/>
    </row>
    <row r="403" spans="2:14" ht="15.6" thickBot="1" x14ac:dyDescent="0.4">
      <c r="C403" s="320" t="s">
        <v>2414</v>
      </c>
      <c r="D403" s="320" t="s">
        <v>2555</v>
      </c>
      <c r="E403" s="320" t="s">
        <v>348</v>
      </c>
      <c r="F403" s="320" t="s">
        <v>64</v>
      </c>
      <c r="G403" s="320" t="s">
        <v>70</v>
      </c>
      <c r="H403" s="319"/>
      <c r="I403" s="320" t="s">
        <v>90</v>
      </c>
      <c r="J403" s="321">
        <v>1000000</v>
      </c>
      <c r="K403" s="319" t="s">
        <v>70</v>
      </c>
      <c r="L403" s="320"/>
      <c r="M403" s="320"/>
      <c r="N403" s="320"/>
    </row>
    <row r="404" spans="2:14" ht="15.6" thickBot="1" x14ac:dyDescent="0.4">
      <c r="C404" s="320" t="s">
        <v>2416</v>
      </c>
      <c r="D404" s="320" t="s">
        <v>2555</v>
      </c>
      <c r="E404" s="320" t="s">
        <v>348</v>
      </c>
      <c r="F404" s="320" t="s">
        <v>64</v>
      </c>
      <c r="G404" s="320" t="s">
        <v>70</v>
      </c>
      <c r="H404" s="319"/>
      <c r="I404" s="320" t="s">
        <v>90</v>
      </c>
      <c r="J404" s="321">
        <v>1000000</v>
      </c>
      <c r="K404" s="319" t="s">
        <v>70</v>
      </c>
      <c r="L404" s="320"/>
      <c r="M404" s="320"/>
      <c r="N404" s="320"/>
    </row>
    <row r="405" spans="2:14" ht="15.6" thickBot="1" x14ac:dyDescent="0.4">
      <c r="B405" s="318"/>
      <c r="C405" s="322" t="s">
        <v>2419</v>
      </c>
      <c r="D405" s="322" t="s">
        <v>2555</v>
      </c>
      <c r="E405" s="322" t="s">
        <v>348</v>
      </c>
      <c r="F405" s="322" t="s">
        <v>64</v>
      </c>
      <c r="G405" s="322" t="s">
        <v>70</v>
      </c>
      <c r="H405" s="319"/>
      <c r="I405" s="322" t="s">
        <v>90</v>
      </c>
      <c r="J405" s="323">
        <v>1000000</v>
      </c>
      <c r="K405" s="319" t="s">
        <v>70</v>
      </c>
      <c r="L405" s="322"/>
      <c r="M405" s="322"/>
      <c r="N405" s="322"/>
    </row>
    <row r="406" spans="2:14" ht="15.6" thickBot="1" x14ac:dyDescent="0.4">
      <c r="B406" s="318"/>
      <c r="C406" s="322" t="s">
        <v>2423</v>
      </c>
      <c r="D406" s="322" t="s">
        <v>2555</v>
      </c>
      <c r="E406" s="322" t="s">
        <v>348</v>
      </c>
      <c r="F406" s="322" t="s">
        <v>64</v>
      </c>
      <c r="G406" s="322" t="s">
        <v>70</v>
      </c>
      <c r="H406" s="319"/>
      <c r="I406" s="322" t="s">
        <v>90</v>
      </c>
      <c r="J406" s="323">
        <v>1000000</v>
      </c>
      <c r="K406" s="319" t="s">
        <v>70</v>
      </c>
      <c r="L406" s="322"/>
      <c r="M406" s="322"/>
      <c r="N406" s="322"/>
    </row>
    <row r="407" spans="2:14" ht="15.6" thickBot="1" x14ac:dyDescent="0.4">
      <c r="B407" s="318"/>
      <c r="C407" s="322" t="s">
        <v>2425</v>
      </c>
      <c r="D407" s="322" t="s">
        <v>2555</v>
      </c>
      <c r="E407" s="322" t="s">
        <v>348</v>
      </c>
      <c r="F407" s="322" t="s">
        <v>64</v>
      </c>
      <c r="G407" s="322" t="s">
        <v>70</v>
      </c>
      <c r="H407" s="319"/>
      <c r="I407" s="322" t="s">
        <v>90</v>
      </c>
      <c r="J407" s="323">
        <v>1000000</v>
      </c>
      <c r="K407" s="319" t="s">
        <v>70</v>
      </c>
      <c r="L407" s="322"/>
      <c r="M407" s="322"/>
      <c r="N407" s="322"/>
    </row>
    <row r="408" spans="2:14" ht="15.6" thickBot="1" x14ac:dyDescent="0.4">
      <c r="C408" s="320" t="s">
        <v>2426</v>
      </c>
      <c r="D408" s="320" t="s">
        <v>2555</v>
      </c>
      <c r="E408" s="320" t="s">
        <v>348</v>
      </c>
      <c r="F408" s="320" t="s">
        <v>64</v>
      </c>
      <c r="G408" s="320" t="s">
        <v>70</v>
      </c>
      <c r="H408" s="319"/>
      <c r="I408" s="320" t="s">
        <v>90</v>
      </c>
      <c r="J408" s="321">
        <v>1000000</v>
      </c>
      <c r="K408" s="319" t="s">
        <v>70</v>
      </c>
      <c r="L408" s="320"/>
      <c r="M408" s="320"/>
      <c r="N408" s="320"/>
    </row>
    <row r="409" spans="2:14" ht="15.6" thickBot="1" x14ac:dyDescent="0.4">
      <c r="C409" s="320" t="s">
        <v>2438</v>
      </c>
      <c r="D409" s="320" t="s">
        <v>2555</v>
      </c>
      <c r="E409" s="320" t="s">
        <v>348</v>
      </c>
      <c r="F409" s="320" t="s">
        <v>64</v>
      </c>
      <c r="G409" s="320" t="s">
        <v>70</v>
      </c>
      <c r="H409" s="319"/>
      <c r="I409" s="320" t="s">
        <v>90</v>
      </c>
      <c r="J409" s="321">
        <v>1000000</v>
      </c>
      <c r="K409" s="319" t="s">
        <v>70</v>
      </c>
      <c r="L409" s="320"/>
      <c r="M409" s="320"/>
      <c r="N409" s="320"/>
    </row>
    <row r="410" spans="2:14" ht="15.6" thickBot="1" x14ac:dyDescent="0.4">
      <c r="C410" s="320" t="s">
        <v>2442</v>
      </c>
      <c r="D410" s="320" t="s">
        <v>2555</v>
      </c>
      <c r="E410" s="320" t="s">
        <v>348</v>
      </c>
      <c r="F410" s="320" t="s">
        <v>64</v>
      </c>
      <c r="G410" s="320" t="s">
        <v>70</v>
      </c>
      <c r="H410" s="319"/>
      <c r="I410" s="320" t="s">
        <v>90</v>
      </c>
      <c r="J410" s="321">
        <v>1000000</v>
      </c>
      <c r="K410" s="319" t="s">
        <v>70</v>
      </c>
      <c r="L410" s="320"/>
      <c r="M410" s="320"/>
      <c r="N410" s="320"/>
    </row>
    <row r="411" spans="2:14" ht="15.6" thickBot="1" x14ac:dyDescent="0.4">
      <c r="B411" s="318"/>
      <c r="C411" s="322" t="s">
        <v>2443</v>
      </c>
      <c r="D411" s="322" t="s">
        <v>2555</v>
      </c>
      <c r="E411" s="322" t="s">
        <v>348</v>
      </c>
      <c r="F411" s="322" t="s">
        <v>64</v>
      </c>
      <c r="G411" s="322" t="s">
        <v>70</v>
      </c>
      <c r="H411" s="319"/>
      <c r="I411" s="322" t="s">
        <v>90</v>
      </c>
      <c r="J411" s="323">
        <v>1000000</v>
      </c>
      <c r="K411" s="319" t="s">
        <v>70</v>
      </c>
      <c r="L411" s="322"/>
      <c r="M411" s="322"/>
      <c r="N411" s="322"/>
    </row>
    <row r="412" spans="2:14" ht="15.6" thickBot="1" x14ac:dyDescent="0.4">
      <c r="B412" s="318"/>
      <c r="C412" s="322" t="s">
        <v>2447</v>
      </c>
      <c r="D412" s="322" t="s">
        <v>2555</v>
      </c>
      <c r="E412" s="322" t="s">
        <v>348</v>
      </c>
      <c r="F412" s="322" t="s">
        <v>64</v>
      </c>
      <c r="G412" s="322" t="s">
        <v>70</v>
      </c>
      <c r="H412" s="319"/>
      <c r="I412" s="322" t="s">
        <v>90</v>
      </c>
      <c r="J412" s="323">
        <v>1000000</v>
      </c>
      <c r="K412" s="319" t="s">
        <v>70</v>
      </c>
      <c r="L412" s="322"/>
      <c r="M412" s="322"/>
      <c r="N412" s="322"/>
    </row>
    <row r="413" spans="2:14" ht="15.6" thickBot="1" x14ac:dyDescent="0.4">
      <c r="B413" s="318"/>
      <c r="C413" s="322" t="s">
        <v>2463</v>
      </c>
      <c r="D413" s="322" t="s">
        <v>2555</v>
      </c>
      <c r="E413" s="322" t="s">
        <v>348</v>
      </c>
      <c r="F413" s="322" t="s">
        <v>64</v>
      </c>
      <c r="G413" s="322" t="s">
        <v>70</v>
      </c>
      <c r="H413" s="319"/>
      <c r="I413" s="322" t="s">
        <v>90</v>
      </c>
      <c r="J413" s="323">
        <v>1000000</v>
      </c>
      <c r="K413" s="319" t="s">
        <v>70</v>
      </c>
      <c r="L413" s="322"/>
      <c r="M413" s="322"/>
      <c r="N413" s="322"/>
    </row>
    <row r="414" spans="2:14" ht="15.6" thickBot="1" x14ac:dyDescent="0.4">
      <c r="C414" s="320" t="s">
        <v>2470</v>
      </c>
      <c r="D414" s="320" t="s">
        <v>2555</v>
      </c>
      <c r="E414" s="320" t="s">
        <v>348</v>
      </c>
      <c r="F414" s="320" t="s">
        <v>64</v>
      </c>
      <c r="G414" s="320" t="s">
        <v>70</v>
      </c>
      <c r="H414" s="319"/>
      <c r="I414" s="320" t="s">
        <v>90</v>
      </c>
      <c r="J414" s="321">
        <v>1000000</v>
      </c>
      <c r="K414" s="319" t="s">
        <v>70</v>
      </c>
      <c r="L414" s="320"/>
      <c r="M414" s="320"/>
      <c r="N414" s="320"/>
    </row>
    <row r="415" spans="2:14" ht="15.6" thickBot="1" x14ac:dyDescent="0.4">
      <c r="B415" s="318"/>
      <c r="C415" s="322" t="s">
        <v>2473</v>
      </c>
      <c r="D415" s="322" t="s">
        <v>2555</v>
      </c>
      <c r="E415" s="322" t="s">
        <v>348</v>
      </c>
      <c r="F415" s="322" t="s">
        <v>64</v>
      </c>
      <c r="G415" s="322" t="s">
        <v>70</v>
      </c>
      <c r="H415" s="319"/>
      <c r="I415" s="322" t="s">
        <v>90</v>
      </c>
      <c r="J415" s="323">
        <v>1000000</v>
      </c>
      <c r="K415" s="319" t="s">
        <v>70</v>
      </c>
      <c r="L415" s="322"/>
      <c r="M415" s="322"/>
      <c r="N415" s="322"/>
    </row>
    <row r="416" spans="2:14" ht="15.6" thickBot="1" x14ac:dyDescent="0.4">
      <c r="B416" s="318"/>
      <c r="C416" s="322" t="s">
        <v>2475</v>
      </c>
      <c r="D416" s="322" t="s">
        <v>2555</v>
      </c>
      <c r="E416" s="322" t="s">
        <v>348</v>
      </c>
      <c r="F416" s="322" t="s">
        <v>64</v>
      </c>
      <c r="G416" s="322" t="s">
        <v>70</v>
      </c>
      <c r="H416" s="319"/>
      <c r="I416" s="322" t="s">
        <v>90</v>
      </c>
      <c r="J416" s="323">
        <v>1000000</v>
      </c>
      <c r="K416" s="319" t="s">
        <v>70</v>
      </c>
      <c r="L416" s="322"/>
      <c r="M416" s="322"/>
      <c r="N416" s="322"/>
    </row>
    <row r="417" spans="2:14" ht="15.6" thickBot="1" x14ac:dyDescent="0.4">
      <c r="B417" s="318"/>
      <c r="C417" s="322" t="s">
        <v>2477</v>
      </c>
      <c r="D417" s="322" t="s">
        <v>2555</v>
      </c>
      <c r="E417" s="322" t="s">
        <v>348</v>
      </c>
      <c r="F417" s="322" t="s">
        <v>64</v>
      </c>
      <c r="G417" s="322" t="s">
        <v>70</v>
      </c>
      <c r="H417" s="319"/>
      <c r="I417" s="322" t="s">
        <v>90</v>
      </c>
      <c r="J417" s="323">
        <v>1000000</v>
      </c>
      <c r="K417" s="319" t="s">
        <v>70</v>
      </c>
      <c r="L417" s="322"/>
      <c r="M417" s="322"/>
      <c r="N417" s="322"/>
    </row>
    <row r="418" spans="2:14" ht="15.6" thickBot="1" x14ac:dyDescent="0.4">
      <c r="C418" s="320" t="s">
        <v>2480</v>
      </c>
      <c r="D418" s="320" t="s">
        <v>2555</v>
      </c>
      <c r="E418" s="320" t="s">
        <v>348</v>
      </c>
      <c r="F418" s="320" t="s">
        <v>64</v>
      </c>
      <c r="G418" s="320" t="s">
        <v>70</v>
      </c>
      <c r="H418" s="319"/>
      <c r="I418" s="320" t="s">
        <v>90</v>
      </c>
      <c r="J418" s="321">
        <v>1000000</v>
      </c>
      <c r="K418" s="319" t="s">
        <v>70</v>
      </c>
      <c r="L418" s="320"/>
      <c r="M418" s="320"/>
      <c r="N418" s="320"/>
    </row>
    <row r="419" spans="2:14" ht="15.6" thickBot="1" x14ac:dyDescent="0.4">
      <c r="B419" s="318"/>
      <c r="C419" s="322" t="s">
        <v>2483</v>
      </c>
      <c r="D419" s="322" t="s">
        <v>2555</v>
      </c>
      <c r="E419" s="322" t="s">
        <v>348</v>
      </c>
      <c r="F419" s="322" t="s">
        <v>64</v>
      </c>
      <c r="G419" s="322" t="s">
        <v>70</v>
      </c>
      <c r="H419" s="319"/>
      <c r="I419" s="322" t="s">
        <v>90</v>
      </c>
      <c r="J419" s="323">
        <v>1000000</v>
      </c>
      <c r="K419" s="319" t="s">
        <v>70</v>
      </c>
      <c r="L419" s="322"/>
      <c r="M419" s="322"/>
      <c r="N419" s="322"/>
    </row>
    <row r="420" spans="2:14" ht="15.6" thickBot="1" x14ac:dyDescent="0.4">
      <c r="B420" s="318"/>
      <c r="C420" s="322" t="s">
        <v>2485</v>
      </c>
      <c r="D420" s="322" t="s">
        <v>2555</v>
      </c>
      <c r="E420" s="322" t="s">
        <v>348</v>
      </c>
      <c r="F420" s="322" t="s">
        <v>64</v>
      </c>
      <c r="G420" s="322" t="s">
        <v>70</v>
      </c>
      <c r="H420" s="319"/>
      <c r="I420" s="322" t="s">
        <v>90</v>
      </c>
      <c r="J420" s="323">
        <v>1000000</v>
      </c>
      <c r="K420" s="319" t="s">
        <v>70</v>
      </c>
      <c r="L420" s="322"/>
      <c r="M420" s="322"/>
      <c r="N420" s="322"/>
    </row>
    <row r="421" spans="2:14" ht="15.6" thickBot="1" x14ac:dyDescent="0.4">
      <c r="C421" s="320" t="s">
        <v>2486</v>
      </c>
      <c r="D421" s="320" t="s">
        <v>2555</v>
      </c>
      <c r="E421" s="320" t="s">
        <v>348</v>
      </c>
      <c r="F421" s="320" t="s">
        <v>64</v>
      </c>
      <c r="G421" s="320" t="s">
        <v>70</v>
      </c>
      <c r="H421" s="319"/>
      <c r="I421" s="320" t="s">
        <v>90</v>
      </c>
      <c r="J421" s="321">
        <v>1000000</v>
      </c>
      <c r="K421" s="319" t="s">
        <v>70</v>
      </c>
      <c r="L421" s="320"/>
      <c r="M421" s="320"/>
      <c r="N421" s="320"/>
    </row>
    <row r="422" spans="2:14" ht="15.6" thickBot="1" x14ac:dyDescent="0.4">
      <c r="B422" s="318"/>
      <c r="C422" s="322" t="s">
        <v>2487</v>
      </c>
      <c r="D422" s="322" t="s">
        <v>2555</v>
      </c>
      <c r="E422" s="322" t="s">
        <v>348</v>
      </c>
      <c r="F422" s="322" t="s">
        <v>64</v>
      </c>
      <c r="G422" s="322" t="s">
        <v>70</v>
      </c>
      <c r="H422" s="319"/>
      <c r="I422" s="322" t="s">
        <v>90</v>
      </c>
      <c r="J422" s="323">
        <v>1000000</v>
      </c>
      <c r="K422" s="319" t="s">
        <v>70</v>
      </c>
      <c r="L422" s="322"/>
      <c r="M422" s="322"/>
      <c r="N422" s="322"/>
    </row>
    <row r="423" spans="2:14" ht="15.6" thickBot="1" x14ac:dyDescent="0.4">
      <c r="B423" s="318"/>
      <c r="C423" s="322" t="s">
        <v>2491</v>
      </c>
      <c r="D423" s="322" t="s">
        <v>2555</v>
      </c>
      <c r="E423" s="322" t="s">
        <v>348</v>
      </c>
      <c r="F423" s="322" t="s">
        <v>64</v>
      </c>
      <c r="G423" s="322" t="s">
        <v>70</v>
      </c>
      <c r="H423" s="319"/>
      <c r="I423" s="322" t="s">
        <v>90</v>
      </c>
      <c r="J423" s="323">
        <v>1000000</v>
      </c>
      <c r="K423" s="319" t="s">
        <v>70</v>
      </c>
      <c r="L423" s="322"/>
      <c r="M423" s="322"/>
      <c r="N423" s="322"/>
    </row>
    <row r="424" spans="2:14" ht="15.6" thickBot="1" x14ac:dyDescent="0.4">
      <c r="C424" s="320" t="s">
        <v>2492</v>
      </c>
      <c r="D424" s="320" t="s">
        <v>2555</v>
      </c>
      <c r="E424" s="320" t="s">
        <v>348</v>
      </c>
      <c r="F424" s="320" t="s">
        <v>64</v>
      </c>
      <c r="G424" s="320" t="s">
        <v>70</v>
      </c>
      <c r="H424" s="319"/>
      <c r="I424" s="320" t="s">
        <v>90</v>
      </c>
      <c r="J424" s="321">
        <v>1000000</v>
      </c>
      <c r="K424" s="319" t="s">
        <v>70</v>
      </c>
      <c r="L424" s="320"/>
      <c r="M424" s="320"/>
      <c r="N424" s="320"/>
    </row>
    <row r="425" spans="2:14" ht="15.6" thickBot="1" x14ac:dyDescent="0.4">
      <c r="C425" s="320" t="s">
        <v>2494</v>
      </c>
      <c r="D425" s="320" t="s">
        <v>2555</v>
      </c>
      <c r="E425" s="320" t="s">
        <v>348</v>
      </c>
      <c r="F425" s="320" t="s">
        <v>64</v>
      </c>
      <c r="G425" s="320" t="s">
        <v>70</v>
      </c>
      <c r="H425" s="319"/>
      <c r="I425" s="320" t="s">
        <v>90</v>
      </c>
      <c r="J425" s="321">
        <v>1000000</v>
      </c>
      <c r="K425" s="319" t="s">
        <v>70</v>
      </c>
      <c r="L425" s="320"/>
      <c r="M425" s="320"/>
      <c r="N425" s="320"/>
    </row>
    <row r="426" spans="2:14" ht="15.6" thickBot="1" x14ac:dyDescent="0.4">
      <c r="C426" s="320" t="s">
        <v>2496</v>
      </c>
      <c r="D426" s="320" t="s">
        <v>2555</v>
      </c>
      <c r="E426" s="320" t="s">
        <v>348</v>
      </c>
      <c r="F426" s="320" t="s">
        <v>64</v>
      </c>
      <c r="G426" s="320" t="s">
        <v>70</v>
      </c>
      <c r="H426" s="319"/>
      <c r="I426" s="320" t="s">
        <v>90</v>
      </c>
      <c r="J426" s="321">
        <v>1000000</v>
      </c>
      <c r="K426" s="319" t="s">
        <v>70</v>
      </c>
      <c r="L426" s="320"/>
      <c r="M426" s="320"/>
      <c r="N426" s="320"/>
    </row>
    <row r="427" spans="2:14" ht="15.6" thickBot="1" x14ac:dyDescent="0.4">
      <c r="C427" s="320" t="s">
        <v>2498</v>
      </c>
      <c r="D427" s="320" t="s">
        <v>2555</v>
      </c>
      <c r="E427" s="320" t="s">
        <v>348</v>
      </c>
      <c r="F427" s="320" t="s">
        <v>64</v>
      </c>
      <c r="G427" s="320" t="s">
        <v>70</v>
      </c>
      <c r="H427" s="319"/>
      <c r="I427" s="320" t="s">
        <v>90</v>
      </c>
      <c r="J427" s="321">
        <v>1000000</v>
      </c>
      <c r="K427" s="319" t="s">
        <v>70</v>
      </c>
      <c r="L427" s="320"/>
      <c r="M427" s="320"/>
      <c r="N427" s="320"/>
    </row>
    <row r="428" spans="2:14" ht="15.6" thickBot="1" x14ac:dyDescent="0.4">
      <c r="B428" s="318"/>
      <c r="C428" s="322" t="s">
        <v>2523</v>
      </c>
      <c r="D428" s="322" t="s">
        <v>2554</v>
      </c>
      <c r="E428" s="322" t="s">
        <v>2357</v>
      </c>
      <c r="F428" s="322" t="s">
        <v>64</v>
      </c>
      <c r="G428" s="322" t="s">
        <v>70</v>
      </c>
      <c r="H428" s="319"/>
      <c r="I428" s="322" t="s">
        <v>90</v>
      </c>
      <c r="J428" s="323">
        <v>955083</v>
      </c>
      <c r="K428" s="319" t="s">
        <v>70</v>
      </c>
      <c r="L428" s="322"/>
      <c r="M428" s="322"/>
      <c r="N428" s="322"/>
    </row>
    <row r="429" spans="2:14" ht="15.6" thickBot="1" x14ac:dyDescent="0.4">
      <c r="B429" s="318"/>
      <c r="C429" s="322" t="s">
        <v>2404</v>
      </c>
      <c r="D429" s="322" t="s">
        <v>267</v>
      </c>
      <c r="E429" s="322" t="s">
        <v>2349</v>
      </c>
      <c r="F429" s="322" t="s">
        <v>70</v>
      </c>
      <c r="G429" s="322" t="s">
        <v>70</v>
      </c>
      <c r="H429" s="319"/>
      <c r="I429" s="322" t="s">
        <v>90</v>
      </c>
      <c r="J429" s="323">
        <v>947969</v>
      </c>
      <c r="K429" s="319" t="s">
        <v>70</v>
      </c>
      <c r="L429" s="322"/>
      <c r="M429" s="322"/>
      <c r="N429" s="322"/>
    </row>
    <row r="430" spans="2:14" ht="15.6" thickBot="1" x14ac:dyDescent="0.4">
      <c r="C430" s="320" t="s">
        <v>2503</v>
      </c>
      <c r="D430" s="320" t="s">
        <v>267</v>
      </c>
      <c r="E430" s="320" t="s">
        <v>2349</v>
      </c>
      <c r="F430" s="320" t="s">
        <v>70</v>
      </c>
      <c r="G430" s="320" t="s">
        <v>70</v>
      </c>
      <c r="H430" s="319"/>
      <c r="I430" s="320" t="s">
        <v>90</v>
      </c>
      <c r="J430" s="321">
        <v>947968.75</v>
      </c>
      <c r="K430" s="319" t="s">
        <v>70</v>
      </c>
      <c r="L430" s="320"/>
      <c r="M430" s="320"/>
      <c r="N430" s="320"/>
    </row>
    <row r="431" spans="2:14" ht="15.6" thickBot="1" x14ac:dyDescent="0.4">
      <c r="B431" s="318"/>
      <c r="C431" s="322" t="s">
        <v>2516</v>
      </c>
      <c r="D431" s="322" t="s">
        <v>269</v>
      </c>
      <c r="E431" s="322" t="s">
        <v>2346</v>
      </c>
      <c r="F431" s="322" t="s">
        <v>70</v>
      </c>
      <c r="G431" s="322" t="s">
        <v>70</v>
      </c>
      <c r="H431" s="319" t="s">
        <v>2561</v>
      </c>
      <c r="I431" s="322" t="s">
        <v>90</v>
      </c>
      <c r="J431" s="323">
        <v>936054</v>
      </c>
      <c r="K431" s="319" t="s">
        <v>70</v>
      </c>
      <c r="L431" s="322"/>
      <c r="M431" s="322"/>
      <c r="N431" s="322"/>
    </row>
    <row r="432" spans="2:14" ht="15.6" thickBot="1" x14ac:dyDescent="0.4">
      <c r="B432" s="318"/>
      <c r="C432" s="322" t="s">
        <v>2379</v>
      </c>
      <c r="D432" s="322" t="s">
        <v>269</v>
      </c>
      <c r="E432" s="322" t="s">
        <v>334</v>
      </c>
      <c r="F432" s="322" t="s">
        <v>70</v>
      </c>
      <c r="G432" s="322" t="s">
        <v>70</v>
      </c>
      <c r="H432" s="319"/>
      <c r="I432" s="322" t="s">
        <v>90</v>
      </c>
      <c r="J432" s="323">
        <v>925000</v>
      </c>
      <c r="K432" s="319" t="s">
        <v>70</v>
      </c>
      <c r="L432" s="322"/>
      <c r="M432" s="322"/>
      <c r="N432" s="322"/>
    </row>
    <row r="433" spans="2:14" ht="15.6" thickBot="1" x14ac:dyDescent="0.4">
      <c r="B433" s="318"/>
      <c r="C433" s="322" t="s">
        <v>2391</v>
      </c>
      <c r="D433" s="322" t="s">
        <v>269</v>
      </c>
      <c r="E433" s="322" t="s">
        <v>345</v>
      </c>
      <c r="F433" s="322" t="s">
        <v>70</v>
      </c>
      <c r="G433" s="322" t="s">
        <v>70</v>
      </c>
      <c r="H433" s="319"/>
      <c r="I433" s="322" t="s">
        <v>90</v>
      </c>
      <c r="J433" s="323">
        <v>919980</v>
      </c>
      <c r="K433" s="319" t="s">
        <v>70</v>
      </c>
      <c r="L433" s="322"/>
      <c r="M433" s="322"/>
      <c r="N433" s="322"/>
    </row>
    <row r="434" spans="2:14" ht="15.6" thickBot="1" x14ac:dyDescent="0.4">
      <c r="C434" s="320" t="s">
        <v>2395</v>
      </c>
      <c r="D434" s="320" t="s">
        <v>269</v>
      </c>
      <c r="E434" s="320" t="s">
        <v>328</v>
      </c>
      <c r="F434" s="320" t="s">
        <v>70</v>
      </c>
      <c r="G434" s="320" t="s">
        <v>70</v>
      </c>
      <c r="H434" s="319"/>
      <c r="I434" s="320" t="s">
        <v>90</v>
      </c>
      <c r="J434" s="321">
        <v>918000</v>
      </c>
      <c r="K434" s="319" t="s">
        <v>70</v>
      </c>
      <c r="L434" s="320"/>
      <c r="M434" s="320"/>
      <c r="N434" s="320"/>
    </row>
    <row r="435" spans="2:14" ht="15.6" thickBot="1" x14ac:dyDescent="0.4">
      <c r="B435" s="318"/>
      <c r="C435" s="322" t="s">
        <v>2354</v>
      </c>
      <c r="D435" s="322" t="s">
        <v>269</v>
      </c>
      <c r="E435" s="322" t="s">
        <v>328</v>
      </c>
      <c r="F435" s="322" t="s">
        <v>70</v>
      </c>
      <c r="G435" s="322" t="s">
        <v>70</v>
      </c>
      <c r="H435" s="319"/>
      <c r="I435" s="322" t="s">
        <v>90</v>
      </c>
      <c r="J435" s="323">
        <v>918000</v>
      </c>
      <c r="K435" s="319" t="s">
        <v>70</v>
      </c>
      <c r="L435" s="322"/>
      <c r="M435" s="322"/>
      <c r="N435" s="322"/>
    </row>
    <row r="436" spans="2:14" ht="15.6" thickBot="1" x14ac:dyDescent="0.4">
      <c r="B436" s="318"/>
      <c r="C436" s="322" t="s">
        <v>2384</v>
      </c>
      <c r="D436" s="322" t="s">
        <v>267</v>
      </c>
      <c r="E436" s="322" t="s">
        <v>2348</v>
      </c>
      <c r="F436" s="322" t="s">
        <v>70</v>
      </c>
      <c r="G436" s="322" t="s">
        <v>70</v>
      </c>
      <c r="H436" s="319"/>
      <c r="I436" s="322" t="s">
        <v>90</v>
      </c>
      <c r="J436" s="323">
        <v>909375</v>
      </c>
      <c r="K436" s="319" t="s">
        <v>70</v>
      </c>
      <c r="L436" s="322"/>
      <c r="M436" s="322"/>
      <c r="N436" s="322"/>
    </row>
    <row r="437" spans="2:14" ht="15.6" thickBot="1" x14ac:dyDescent="0.4">
      <c r="C437" s="320" t="s">
        <v>2352</v>
      </c>
      <c r="D437" s="320" t="s">
        <v>2555</v>
      </c>
      <c r="E437" s="320" t="s">
        <v>2350</v>
      </c>
      <c r="F437" s="320" t="s">
        <v>64</v>
      </c>
      <c r="G437" s="320" t="s">
        <v>70</v>
      </c>
      <c r="H437" s="319"/>
      <c r="I437" s="320" t="s">
        <v>90</v>
      </c>
      <c r="J437" s="321">
        <v>878050</v>
      </c>
      <c r="K437" s="319" t="s">
        <v>70</v>
      </c>
      <c r="L437" s="320"/>
      <c r="M437" s="320"/>
      <c r="N437" s="320"/>
    </row>
    <row r="438" spans="2:14" ht="15.6" thickBot="1" x14ac:dyDescent="0.4">
      <c r="B438" s="318"/>
      <c r="C438" s="322" t="s">
        <v>2511</v>
      </c>
      <c r="D438" s="322" t="s">
        <v>267</v>
      </c>
      <c r="E438" s="322" t="s">
        <v>2348</v>
      </c>
      <c r="F438" s="322" t="s">
        <v>70</v>
      </c>
      <c r="G438" s="322" t="s">
        <v>70</v>
      </c>
      <c r="H438" s="319"/>
      <c r="I438" s="322" t="s">
        <v>90</v>
      </c>
      <c r="J438" s="323">
        <v>878050</v>
      </c>
      <c r="K438" s="319" t="s">
        <v>70</v>
      </c>
      <c r="L438" s="322"/>
      <c r="M438" s="322"/>
      <c r="N438" s="322"/>
    </row>
    <row r="439" spans="2:14" ht="15.6" thickBot="1" x14ac:dyDescent="0.4">
      <c r="B439" s="318"/>
      <c r="C439" s="322" t="s">
        <v>291</v>
      </c>
      <c r="D439" s="322" t="s">
        <v>269</v>
      </c>
      <c r="E439" s="322" t="s">
        <v>328</v>
      </c>
      <c r="F439" s="322" t="s">
        <v>70</v>
      </c>
      <c r="G439" s="322" t="s">
        <v>70</v>
      </c>
      <c r="H439" s="319"/>
      <c r="I439" s="322" t="s">
        <v>90</v>
      </c>
      <c r="J439" s="323">
        <v>864000</v>
      </c>
      <c r="K439" s="319" t="s">
        <v>70</v>
      </c>
      <c r="L439" s="322"/>
      <c r="M439" s="322"/>
      <c r="N439" s="322"/>
    </row>
    <row r="440" spans="2:14" ht="15.6" thickBot="1" x14ac:dyDescent="0.4">
      <c r="B440" s="318"/>
      <c r="C440" s="322" t="s">
        <v>2377</v>
      </c>
      <c r="D440" s="322" t="s">
        <v>269</v>
      </c>
      <c r="E440" s="322" t="s">
        <v>326</v>
      </c>
      <c r="F440" s="322" t="s">
        <v>70</v>
      </c>
      <c r="G440" s="322" t="s">
        <v>70</v>
      </c>
      <c r="H440" s="319"/>
      <c r="I440" s="322" t="s">
        <v>90</v>
      </c>
      <c r="J440" s="323">
        <v>808280</v>
      </c>
      <c r="K440" s="319" t="s">
        <v>70</v>
      </c>
      <c r="L440" s="322"/>
      <c r="M440" s="322"/>
      <c r="N440" s="322"/>
    </row>
    <row r="441" spans="2:14" ht="15.6" thickBot="1" x14ac:dyDescent="0.4">
      <c r="C441" s="320" t="s">
        <v>2398</v>
      </c>
      <c r="D441" s="320" t="s">
        <v>2554</v>
      </c>
      <c r="E441" s="320" t="s">
        <v>2551</v>
      </c>
      <c r="F441" s="320" t="s">
        <v>64</v>
      </c>
      <c r="G441" s="320" t="s">
        <v>70</v>
      </c>
      <c r="H441" s="319"/>
      <c r="I441" s="320" t="s">
        <v>90</v>
      </c>
      <c r="J441" s="321">
        <v>798000</v>
      </c>
      <c r="K441" s="319" t="s">
        <v>70</v>
      </c>
      <c r="L441" s="320"/>
      <c r="M441" s="320"/>
      <c r="N441" s="320"/>
    </row>
    <row r="442" spans="2:14" ht="15.6" thickBot="1" x14ac:dyDescent="0.4">
      <c r="B442" s="318"/>
      <c r="C442" s="322" t="s">
        <v>2389</v>
      </c>
      <c r="D442" s="322" t="s">
        <v>269</v>
      </c>
      <c r="E442" s="322" t="s">
        <v>337</v>
      </c>
      <c r="F442" s="322" t="s">
        <v>70</v>
      </c>
      <c r="G442" s="322" t="s">
        <v>70</v>
      </c>
      <c r="H442" s="319"/>
      <c r="I442" s="322" t="s">
        <v>90</v>
      </c>
      <c r="J442" s="323">
        <v>792000</v>
      </c>
      <c r="K442" s="319" t="s">
        <v>70</v>
      </c>
      <c r="L442" s="322"/>
      <c r="M442" s="322"/>
      <c r="N442" s="322"/>
    </row>
    <row r="443" spans="2:14" ht="15.6" thickBot="1" x14ac:dyDescent="0.4">
      <c r="B443" s="318"/>
      <c r="C443" s="322" t="s">
        <v>2390</v>
      </c>
      <c r="D443" s="322" t="s">
        <v>267</v>
      </c>
      <c r="E443" s="322" t="s">
        <v>2348</v>
      </c>
      <c r="F443" s="322" t="s">
        <v>70</v>
      </c>
      <c r="G443" s="322" t="s">
        <v>70</v>
      </c>
      <c r="H443" s="319"/>
      <c r="I443" s="322" t="s">
        <v>90</v>
      </c>
      <c r="J443" s="323">
        <v>791860</v>
      </c>
      <c r="K443" s="319" t="s">
        <v>70</v>
      </c>
      <c r="L443" s="322"/>
      <c r="M443" s="322"/>
      <c r="N443" s="322"/>
    </row>
    <row r="444" spans="2:14" ht="15.6" thickBot="1" x14ac:dyDescent="0.4">
      <c r="C444" s="320" t="s">
        <v>2390</v>
      </c>
      <c r="D444" s="320" t="s">
        <v>2555</v>
      </c>
      <c r="E444" s="320" t="s">
        <v>2350</v>
      </c>
      <c r="F444" s="320" t="s">
        <v>64</v>
      </c>
      <c r="G444" s="320" t="s">
        <v>70</v>
      </c>
      <c r="H444" s="319"/>
      <c r="I444" s="320" t="s">
        <v>90</v>
      </c>
      <c r="J444" s="321">
        <v>791860</v>
      </c>
      <c r="K444" s="319" t="s">
        <v>70</v>
      </c>
      <c r="L444" s="320"/>
      <c r="M444" s="320"/>
      <c r="N444" s="320"/>
    </row>
    <row r="445" spans="2:14" ht="15.6" thickBot="1" x14ac:dyDescent="0.4">
      <c r="B445" s="318"/>
      <c r="C445" s="322" t="s">
        <v>2390</v>
      </c>
      <c r="D445" s="322" t="s">
        <v>2554</v>
      </c>
      <c r="E445" s="322" t="s">
        <v>2551</v>
      </c>
      <c r="F445" s="322" t="s">
        <v>64</v>
      </c>
      <c r="G445" s="322" t="s">
        <v>70</v>
      </c>
      <c r="H445" s="319"/>
      <c r="I445" s="322" t="s">
        <v>90</v>
      </c>
      <c r="J445" s="323">
        <v>791860</v>
      </c>
      <c r="K445" s="319" t="s">
        <v>70</v>
      </c>
      <c r="L445" s="322"/>
      <c r="M445" s="322"/>
      <c r="N445" s="322"/>
    </row>
    <row r="446" spans="2:14" ht="15.6" thickBot="1" x14ac:dyDescent="0.4">
      <c r="B446" s="318"/>
      <c r="C446" s="322" t="s">
        <v>2409</v>
      </c>
      <c r="D446" s="322" t="s">
        <v>267</v>
      </c>
      <c r="E446" s="322" t="s">
        <v>2348</v>
      </c>
      <c r="F446" s="322" t="s">
        <v>70</v>
      </c>
      <c r="G446" s="322" t="s">
        <v>70</v>
      </c>
      <c r="H446" s="319"/>
      <c r="I446" s="322" t="s">
        <v>90</v>
      </c>
      <c r="J446" s="323">
        <v>765196</v>
      </c>
      <c r="K446" s="319" t="s">
        <v>70</v>
      </c>
      <c r="L446" s="322"/>
      <c r="M446" s="322"/>
      <c r="N446" s="322"/>
    </row>
    <row r="447" spans="2:14" ht="15.6" thickBot="1" x14ac:dyDescent="0.4">
      <c r="C447" s="320" t="s">
        <v>2390</v>
      </c>
      <c r="D447" s="320" t="s">
        <v>269</v>
      </c>
      <c r="E447" s="320" t="s">
        <v>328</v>
      </c>
      <c r="F447" s="320" t="s">
        <v>70</v>
      </c>
      <c r="G447" s="320" t="s">
        <v>70</v>
      </c>
      <c r="H447" s="319"/>
      <c r="I447" s="320" t="s">
        <v>90</v>
      </c>
      <c r="J447" s="321">
        <v>720000</v>
      </c>
      <c r="K447" s="319" t="s">
        <v>70</v>
      </c>
      <c r="L447" s="320"/>
      <c r="M447" s="320"/>
      <c r="N447" s="320"/>
    </row>
    <row r="448" spans="2:14" ht="15.6" thickBot="1" x14ac:dyDescent="0.4">
      <c r="B448" s="318"/>
      <c r="C448" s="322" t="s">
        <v>2403</v>
      </c>
      <c r="D448" s="322" t="s">
        <v>269</v>
      </c>
      <c r="E448" s="322" t="s">
        <v>328</v>
      </c>
      <c r="F448" s="322" t="s">
        <v>70</v>
      </c>
      <c r="G448" s="322" t="s">
        <v>70</v>
      </c>
      <c r="H448" s="319"/>
      <c r="I448" s="322" t="s">
        <v>90</v>
      </c>
      <c r="J448" s="323">
        <v>720000</v>
      </c>
      <c r="K448" s="319" t="s">
        <v>70</v>
      </c>
      <c r="L448" s="322"/>
      <c r="M448" s="322"/>
      <c r="N448" s="322"/>
    </row>
    <row r="449" spans="2:14" ht="15.6" thickBot="1" x14ac:dyDescent="0.4">
      <c r="C449" s="320" t="s">
        <v>2520</v>
      </c>
      <c r="D449" s="320" t="s">
        <v>2554</v>
      </c>
      <c r="E449" s="320" t="s">
        <v>2357</v>
      </c>
      <c r="F449" s="320" t="s">
        <v>64</v>
      </c>
      <c r="G449" s="320" t="s">
        <v>64</v>
      </c>
      <c r="H449" s="319" t="s">
        <v>2565</v>
      </c>
      <c r="I449" s="320" t="s">
        <v>90</v>
      </c>
      <c r="J449" s="321">
        <v>718568</v>
      </c>
      <c r="K449" s="319" t="s">
        <v>70</v>
      </c>
      <c r="L449" s="320"/>
      <c r="M449" s="320"/>
      <c r="N449" s="320"/>
    </row>
    <row r="450" spans="2:14" ht="15.6" thickBot="1" x14ac:dyDescent="0.4">
      <c r="C450" s="320" t="s">
        <v>2360</v>
      </c>
      <c r="D450" s="320" t="s">
        <v>267</v>
      </c>
      <c r="E450" s="320" t="s">
        <v>2348</v>
      </c>
      <c r="F450" s="320" t="s">
        <v>70</v>
      </c>
      <c r="G450" s="320" t="s">
        <v>70</v>
      </c>
      <c r="H450" s="319"/>
      <c r="I450" s="320" t="s">
        <v>90</v>
      </c>
      <c r="J450" s="321">
        <v>711298</v>
      </c>
      <c r="K450" s="319" t="s">
        <v>70</v>
      </c>
      <c r="L450" s="320"/>
      <c r="M450" s="320"/>
      <c r="N450" s="320"/>
    </row>
    <row r="451" spans="2:14" ht="15.6" thickBot="1" x14ac:dyDescent="0.4">
      <c r="B451" s="318"/>
      <c r="C451" s="322" t="s">
        <v>2526</v>
      </c>
      <c r="D451" s="322" t="s">
        <v>2554</v>
      </c>
      <c r="E451" s="322" t="s">
        <v>2356</v>
      </c>
      <c r="F451" s="322" t="s">
        <v>64</v>
      </c>
      <c r="G451" s="322" t="s">
        <v>70</v>
      </c>
      <c r="H451" s="319"/>
      <c r="I451" s="322" t="s">
        <v>90</v>
      </c>
      <c r="J451" s="323">
        <v>692735</v>
      </c>
      <c r="K451" s="319" t="s">
        <v>70</v>
      </c>
      <c r="L451" s="322"/>
      <c r="M451" s="322"/>
      <c r="N451" s="322"/>
    </row>
    <row r="452" spans="2:14" ht="15.6" thickBot="1" x14ac:dyDescent="0.4">
      <c r="B452" s="318"/>
      <c r="C452" s="322" t="s">
        <v>2352</v>
      </c>
      <c r="D452" s="322" t="s">
        <v>267</v>
      </c>
      <c r="E452" s="322" t="s">
        <v>2348</v>
      </c>
      <c r="F452" s="322" t="s">
        <v>70</v>
      </c>
      <c r="G452" s="322" t="s">
        <v>70</v>
      </c>
      <c r="H452" s="319"/>
      <c r="I452" s="322" t="s">
        <v>90</v>
      </c>
      <c r="J452" s="323">
        <v>691301</v>
      </c>
      <c r="K452" s="319" t="s">
        <v>70</v>
      </c>
      <c r="L452" s="322"/>
      <c r="M452" s="322"/>
      <c r="N452" s="322"/>
    </row>
    <row r="453" spans="2:14" ht="15.6" thickBot="1" x14ac:dyDescent="0.4">
      <c r="C453" s="320" t="s">
        <v>2388</v>
      </c>
      <c r="D453" s="320" t="s">
        <v>269</v>
      </c>
      <c r="E453" s="320" t="s">
        <v>334</v>
      </c>
      <c r="F453" s="320" t="s">
        <v>70</v>
      </c>
      <c r="G453" s="320" t="s">
        <v>70</v>
      </c>
      <c r="H453" s="319"/>
      <c r="I453" s="320" t="s">
        <v>90</v>
      </c>
      <c r="J453" s="321">
        <v>678330</v>
      </c>
      <c r="K453" s="319" t="s">
        <v>70</v>
      </c>
      <c r="L453" s="320"/>
      <c r="M453" s="320"/>
      <c r="N453" s="320"/>
    </row>
    <row r="454" spans="2:14" ht="15.6" thickBot="1" x14ac:dyDescent="0.4">
      <c r="B454" s="318"/>
      <c r="C454" s="322" t="s">
        <v>2381</v>
      </c>
      <c r="D454" s="322" t="s">
        <v>269</v>
      </c>
      <c r="E454" s="322" t="s">
        <v>337</v>
      </c>
      <c r="F454" s="322" t="s">
        <v>70</v>
      </c>
      <c r="G454" s="322" t="s">
        <v>70</v>
      </c>
      <c r="H454" s="319"/>
      <c r="I454" s="322" t="s">
        <v>90</v>
      </c>
      <c r="J454" s="323">
        <v>660000</v>
      </c>
      <c r="K454" s="319" t="s">
        <v>70</v>
      </c>
      <c r="L454" s="322"/>
      <c r="M454" s="322"/>
      <c r="N454" s="322"/>
    </row>
    <row r="455" spans="2:14" ht="15.6" thickBot="1" x14ac:dyDescent="0.4">
      <c r="C455" s="320" t="s">
        <v>2353</v>
      </c>
      <c r="D455" s="320" t="s">
        <v>269</v>
      </c>
      <c r="E455" s="320" t="s">
        <v>337</v>
      </c>
      <c r="F455" s="320" t="s">
        <v>70</v>
      </c>
      <c r="G455" s="320" t="s">
        <v>70</v>
      </c>
      <c r="H455" s="319"/>
      <c r="I455" s="320" t="s">
        <v>90</v>
      </c>
      <c r="J455" s="321">
        <v>660000</v>
      </c>
      <c r="K455" s="319" t="s">
        <v>70</v>
      </c>
      <c r="L455" s="320"/>
      <c r="M455" s="320"/>
      <c r="N455" s="320"/>
    </row>
    <row r="456" spans="2:14" ht="15.6" thickBot="1" x14ac:dyDescent="0.4">
      <c r="B456" s="318"/>
      <c r="C456" s="322" t="s">
        <v>2403</v>
      </c>
      <c r="D456" s="322" t="s">
        <v>269</v>
      </c>
      <c r="E456" s="322" t="s">
        <v>337</v>
      </c>
      <c r="F456" s="322" t="s">
        <v>70</v>
      </c>
      <c r="G456" s="322" t="s">
        <v>70</v>
      </c>
      <c r="H456" s="319"/>
      <c r="I456" s="322" t="s">
        <v>90</v>
      </c>
      <c r="J456" s="323">
        <v>660000</v>
      </c>
      <c r="K456" s="319" t="s">
        <v>70</v>
      </c>
      <c r="L456" s="322"/>
      <c r="M456" s="322"/>
      <c r="N456" s="322"/>
    </row>
    <row r="457" spans="2:14" ht="15.6" thickBot="1" x14ac:dyDescent="0.4">
      <c r="C457" s="320" t="s">
        <v>2351</v>
      </c>
      <c r="D457" s="320" t="s">
        <v>269</v>
      </c>
      <c r="E457" s="320" t="s">
        <v>337</v>
      </c>
      <c r="F457" s="320" t="s">
        <v>70</v>
      </c>
      <c r="G457" s="320" t="s">
        <v>70</v>
      </c>
      <c r="H457" s="319"/>
      <c r="I457" s="320" t="s">
        <v>90</v>
      </c>
      <c r="J457" s="321">
        <v>660000</v>
      </c>
      <c r="K457" s="319" t="s">
        <v>70</v>
      </c>
      <c r="L457" s="320"/>
      <c r="M457" s="320"/>
      <c r="N457" s="320"/>
    </row>
    <row r="458" spans="2:14" ht="15.6" thickBot="1" x14ac:dyDescent="0.4">
      <c r="B458" s="318"/>
      <c r="C458" s="322" t="s">
        <v>2396</v>
      </c>
      <c r="D458" s="322" t="s">
        <v>269</v>
      </c>
      <c r="E458" s="322" t="s">
        <v>334</v>
      </c>
      <c r="F458" s="322" t="s">
        <v>70</v>
      </c>
      <c r="G458" s="322" t="s">
        <v>70</v>
      </c>
      <c r="H458" s="319"/>
      <c r="I458" s="322" t="s">
        <v>90</v>
      </c>
      <c r="J458" s="323">
        <v>647500</v>
      </c>
      <c r="K458" s="319" t="s">
        <v>70</v>
      </c>
      <c r="L458" s="322"/>
      <c r="M458" s="322"/>
      <c r="N458" s="322"/>
    </row>
    <row r="459" spans="2:14" ht="15.6" thickBot="1" x14ac:dyDescent="0.4">
      <c r="C459" s="320" t="s">
        <v>2352</v>
      </c>
      <c r="D459" s="320" t="s">
        <v>269</v>
      </c>
      <c r="E459" s="320" t="s">
        <v>334</v>
      </c>
      <c r="F459" s="320" t="s">
        <v>70</v>
      </c>
      <c r="G459" s="320" t="s">
        <v>70</v>
      </c>
      <c r="H459" s="319"/>
      <c r="I459" s="320" t="s">
        <v>90</v>
      </c>
      <c r="J459" s="321">
        <v>647500</v>
      </c>
      <c r="K459" s="319" t="s">
        <v>70</v>
      </c>
      <c r="L459" s="320"/>
      <c r="M459" s="320"/>
      <c r="N459" s="320"/>
    </row>
    <row r="460" spans="2:14" ht="15.6" thickBot="1" x14ac:dyDescent="0.4">
      <c r="C460" s="320" t="s">
        <v>2392</v>
      </c>
      <c r="D460" s="320" t="s">
        <v>269</v>
      </c>
      <c r="E460" s="320" t="s">
        <v>337</v>
      </c>
      <c r="F460" s="320" t="s">
        <v>70</v>
      </c>
      <c r="G460" s="320" t="s">
        <v>70</v>
      </c>
      <c r="H460" s="319"/>
      <c r="I460" s="320" t="s">
        <v>90</v>
      </c>
      <c r="J460" s="321">
        <v>630000</v>
      </c>
      <c r="K460" s="319" t="s">
        <v>70</v>
      </c>
      <c r="L460" s="320"/>
      <c r="M460" s="320"/>
      <c r="N460" s="320"/>
    </row>
    <row r="461" spans="2:14" ht="15.6" thickBot="1" x14ac:dyDescent="0.4">
      <c r="B461" s="318"/>
      <c r="C461" s="322" t="s">
        <v>2396</v>
      </c>
      <c r="D461" s="322" t="s">
        <v>269</v>
      </c>
      <c r="E461" s="322" t="s">
        <v>337</v>
      </c>
      <c r="F461" s="322" t="s">
        <v>70</v>
      </c>
      <c r="G461" s="322" t="s">
        <v>70</v>
      </c>
      <c r="H461" s="319"/>
      <c r="I461" s="322" t="s">
        <v>90</v>
      </c>
      <c r="J461" s="323">
        <v>630000</v>
      </c>
      <c r="K461" s="319" t="s">
        <v>70</v>
      </c>
      <c r="L461" s="322"/>
      <c r="M461" s="322"/>
      <c r="N461" s="322"/>
    </row>
    <row r="462" spans="2:14" ht="15.6" thickBot="1" x14ac:dyDescent="0.4">
      <c r="B462" s="318"/>
      <c r="C462" s="322" t="s">
        <v>2400</v>
      </c>
      <c r="D462" s="322" t="s">
        <v>269</v>
      </c>
      <c r="E462" s="322" t="s">
        <v>337</v>
      </c>
      <c r="F462" s="322" t="s">
        <v>70</v>
      </c>
      <c r="G462" s="322" t="s">
        <v>70</v>
      </c>
      <c r="H462" s="319"/>
      <c r="I462" s="322" t="s">
        <v>90</v>
      </c>
      <c r="J462" s="323">
        <v>630000</v>
      </c>
      <c r="K462" s="319" t="s">
        <v>70</v>
      </c>
      <c r="L462" s="322"/>
      <c r="M462" s="322"/>
      <c r="N462" s="322"/>
    </row>
    <row r="463" spans="2:14" ht="15.6" thickBot="1" x14ac:dyDescent="0.4">
      <c r="C463" s="320" t="s">
        <v>2352</v>
      </c>
      <c r="D463" s="320" t="s">
        <v>269</v>
      </c>
      <c r="E463" s="320" t="s">
        <v>337</v>
      </c>
      <c r="F463" s="320" t="s">
        <v>70</v>
      </c>
      <c r="G463" s="320" t="s">
        <v>70</v>
      </c>
      <c r="H463" s="319"/>
      <c r="I463" s="320" t="s">
        <v>90</v>
      </c>
      <c r="J463" s="321">
        <v>630000</v>
      </c>
      <c r="K463" s="319" t="s">
        <v>70</v>
      </c>
      <c r="L463" s="320"/>
      <c r="M463" s="320"/>
      <c r="N463" s="320"/>
    </row>
    <row r="464" spans="2:14" ht="15.6" thickBot="1" x14ac:dyDescent="0.4">
      <c r="B464" s="318"/>
      <c r="C464" s="322" t="s">
        <v>2391</v>
      </c>
      <c r="D464" s="322" t="s">
        <v>269</v>
      </c>
      <c r="E464" s="322" t="s">
        <v>334</v>
      </c>
      <c r="F464" s="322" t="s">
        <v>70</v>
      </c>
      <c r="G464" s="322" t="s">
        <v>70</v>
      </c>
      <c r="H464" s="319"/>
      <c r="I464" s="322" t="s">
        <v>90</v>
      </c>
      <c r="J464" s="323">
        <v>629785</v>
      </c>
      <c r="K464" s="319" t="s">
        <v>70</v>
      </c>
      <c r="L464" s="322"/>
      <c r="M464" s="322"/>
      <c r="N464" s="322"/>
    </row>
    <row r="465" spans="2:14" ht="15.6" thickBot="1" x14ac:dyDescent="0.4">
      <c r="C465" s="320" t="s">
        <v>2394</v>
      </c>
      <c r="D465" s="320" t="s">
        <v>267</v>
      </c>
      <c r="E465" s="320" t="s">
        <v>2348</v>
      </c>
      <c r="F465" s="320" t="s">
        <v>70</v>
      </c>
      <c r="G465" s="320" t="s">
        <v>70</v>
      </c>
      <c r="H465" s="319"/>
      <c r="I465" s="320" t="s">
        <v>90</v>
      </c>
      <c r="J465" s="321">
        <v>621610</v>
      </c>
      <c r="K465" s="319" t="s">
        <v>70</v>
      </c>
      <c r="L465" s="320"/>
      <c r="M465" s="320"/>
      <c r="N465" s="320"/>
    </row>
    <row r="466" spans="2:14" ht="15.6" thickBot="1" x14ac:dyDescent="0.4">
      <c r="C466" s="320" t="s">
        <v>2355</v>
      </c>
      <c r="D466" s="320" t="s">
        <v>267</v>
      </c>
      <c r="E466" s="320" t="s">
        <v>2348</v>
      </c>
      <c r="F466" s="320" t="s">
        <v>70</v>
      </c>
      <c r="G466" s="320" t="s">
        <v>70</v>
      </c>
      <c r="H466" s="319"/>
      <c r="I466" s="320" t="s">
        <v>90</v>
      </c>
      <c r="J466" s="321">
        <v>608032</v>
      </c>
      <c r="K466" s="319" t="s">
        <v>70</v>
      </c>
      <c r="L466" s="320"/>
      <c r="M466" s="320"/>
      <c r="N466" s="320"/>
    </row>
    <row r="467" spans="2:14" ht="15.6" thickBot="1" x14ac:dyDescent="0.4">
      <c r="B467" s="318"/>
      <c r="C467" s="322" t="s">
        <v>2355</v>
      </c>
      <c r="D467" s="322" t="s">
        <v>2555</v>
      </c>
      <c r="E467" s="322" t="s">
        <v>2350</v>
      </c>
      <c r="F467" s="322" t="s">
        <v>64</v>
      </c>
      <c r="G467" s="322" t="s">
        <v>70</v>
      </c>
      <c r="H467" s="319"/>
      <c r="I467" s="322" t="s">
        <v>90</v>
      </c>
      <c r="J467" s="323">
        <v>608032</v>
      </c>
      <c r="K467" s="319" t="s">
        <v>70</v>
      </c>
      <c r="L467" s="322"/>
      <c r="M467" s="322"/>
      <c r="N467" s="322"/>
    </row>
    <row r="468" spans="2:14" ht="15.6" thickBot="1" x14ac:dyDescent="0.4">
      <c r="C468" s="320" t="s">
        <v>2355</v>
      </c>
      <c r="D468" s="320" t="s">
        <v>2554</v>
      </c>
      <c r="E468" s="320" t="s">
        <v>2551</v>
      </c>
      <c r="F468" s="320" t="s">
        <v>64</v>
      </c>
      <c r="G468" s="320" t="s">
        <v>70</v>
      </c>
      <c r="H468" s="319"/>
      <c r="I468" s="320" t="s">
        <v>90</v>
      </c>
      <c r="J468" s="321">
        <v>608032</v>
      </c>
      <c r="K468" s="319" t="s">
        <v>70</v>
      </c>
      <c r="L468" s="320"/>
      <c r="M468" s="320"/>
      <c r="N468" s="320"/>
    </row>
    <row r="469" spans="2:14" ht="15.6" thickBot="1" x14ac:dyDescent="0.4">
      <c r="C469" s="320" t="s">
        <v>291</v>
      </c>
      <c r="D469" s="320" t="s">
        <v>269</v>
      </c>
      <c r="E469" s="320" t="s">
        <v>326</v>
      </c>
      <c r="F469" s="320" t="s">
        <v>70</v>
      </c>
      <c r="G469" s="320" t="s">
        <v>70</v>
      </c>
      <c r="H469" s="319"/>
      <c r="I469" s="320" t="s">
        <v>90</v>
      </c>
      <c r="J469" s="321">
        <v>607452</v>
      </c>
      <c r="K469" s="319" t="s">
        <v>70</v>
      </c>
      <c r="L469" s="320"/>
      <c r="M469" s="320"/>
      <c r="N469" s="320"/>
    </row>
    <row r="470" spans="2:14" ht="15.6" thickBot="1" x14ac:dyDescent="0.4">
      <c r="C470" s="320" t="s">
        <v>2395</v>
      </c>
      <c r="D470" s="320" t="s">
        <v>269</v>
      </c>
      <c r="E470" s="320" t="s">
        <v>337</v>
      </c>
      <c r="F470" s="320" t="s">
        <v>70</v>
      </c>
      <c r="G470" s="320" t="s">
        <v>70</v>
      </c>
      <c r="H470" s="319"/>
      <c r="I470" s="320" t="s">
        <v>90</v>
      </c>
      <c r="J470" s="321">
        <v>600000</v>
      </c>
      <c r="K470" s="319" t="s">
        <v>70</v>
      </c>
      <c r="L470" s="320"/>
      <c r="M470" s="320"/>
      <c r="N470" s="320"/>
    </row>
    <row r="471" spans="2:14" ht="15.6" thickBot="1" x14ac:dyDescent="0.4">
      <c r="B471" s="318"/>
      <c r="C471" s="322" t="s">
        <v>2354</v>
      </c>
      <c r="D471" s="322" t="s">
        <v>269</v>
      </c>
      <c r="E471" s="322" t="s">
        <v>337</v>
      </c>
      <c r="F471" s="322" t="s">
        <v>70</v>
      </c>
      <c r="G471" s="322" t="s">
        <v>70</v>
      </c>
      <c r="H471" s="319"/>
      <c r="I471" s="322" t="s">
        <v>90</v>
      </c>
      <c r="J471" s="323">
        <v>600000</v>
      </c>
      <c r="K471" s="319" t="s">
        <v>70</v>
      </c>
      <c r="L471" s="322"/>
      <c r="M471" s="322"/>
      <c r="N471" s="322"/>
    </row>
    <row r="472" spans="2:14" ht="15.6" thickBot="1" x14ac:dyDescent="0.4">
      <c r="C472" s="320" t="s">
        <v>2520</v>
      </c>
      <c r="D472" s="320" t="s">
        <v>269</v>
      </c>
      <c r="E472" s="320" t="s">
        <v>342</v>
      </c>
      <c r="F472" s="320" t="s">
        <v>70</v>
      </c>
      <c r="G472" s="320" t="s">
        <v>70</v>
      </c>
      <c r="H472" s="319" t="s">
        <v>2565</v>
      </c>
      <c r="I472" s="320" t="s">
        <v>90</v>
      </c>
      <c r="J472" s="321">
        <v>586080</v>
      </c>
      <c r="K472" s="319" t="s">
        <v>70</v>
      </c>
      <c r="L472" s="320"/>
      <c r="M472" s="320"/>
      <c r="N472" s="320"/>
    </row>
    <row r="473" spans="2:14" ht="15.6" thickBot="1" x14ac:dyDescent="0.4">
      <c r="C473" s="320" t="s">
        <v>2337</v>
      </c>
      <c r="D473" s="320" t="s">
        <v>269</v>
      </c>
      <c r="E473" s="320" t="s">
        <v>341</v>
      </c>
      <c r="F473" s="320" t="s">
        <v>70</v>
      </c>
      <c r="G473" s="320" t="s">
        <v>70</v>
      </c>
      <c r="H473" s="319"/>
      <c r="I473" s="320" t="s">
        <v>90</v>
      </c>
      <c r="J473" s="321">
        <v>576000</v>
      </c>
      <c r="K473" s="319" t="s">
        <v>70</v>
      </c>
      <c r="L473" s="320"/>
      <c r="M473" s="320"/>
      <c r="N473" s="320"/>
    </row>
    <row r="474" spans="2:14" ht="15.6" thickBot="1" x14ac:dyDescent="0.4">
      <c r="B474" s="318"/>
      <c r="C474" s="322" t="s">
        <v>2338</v>
      </c>
      <c r="D474" s="322" t="s">
        <v>269</v>
      </c>
      <c r="E474" s="322" t="s">
        <v>328</v>
      </c>
      <c r="F474" s="322" t="s">
        <v>70</v>
      </c>
      <c r="G474" s="322" t="s">
        <v>70</v>
      </c>
      <c r="H474" s="319"/>
      <c r="I474" s="322" t="s">
        <v>90</v>
      </c>
      <c r="J474" s="323">
        <v>540000</v>
      </c>
      <c r="K474" s="319" t="s">
        <v>70</v>
      </c>
      <c r="L474" s="322"/>
      <c r="M474" s="322"/>
      <c r="N474" s="322"/>
    </row>
    <row r="475" spans="2:14" ht="15.6" thickBot="1" x14ac:dyDescent="0.4">
      <c r="C475" s="320" t="s">
        <v>2520</v>
      </c>
      <c r="D475" s="320" t="s">
        <v>269</v>
      </c>
      <c r="E475" s="320" t="s">
        <v>326</v>
      </c>
      <c r="F475" s="320" t="s">
        <v>70</v>
      </c>
      <c r="G475" s="320" t="s">
        <v>70</v>
      </c>
      <c r="H475" s="319" t="s">
        <v>2565</v>
      </c>
      <c r="I475" s="320" t="s">
        <v>90</v>
      </c>
      <c r="J475" s="321">
        <v>528000</v>
      </c>
      <c r="K475" s="319" t="s">
        <v>70</v>
      </c>
      <c r="L475" s="320"/>
      <c r="M475" s="320"/>
      <c r="N475" s="320"/>
    </row>
    <row r="476" spans="2:14" ht="15.6" thickBot="1" x14ac:dyDescent="0.4">
      <c r="C476" s="320" t="s">
        <v>2402</v>
      </c>
      <c r="D476" s="320" t="s">
        <v>267</v>
      </c>
      <c r="E476" s="320" t="s">
        <v>2348</v>
      </c>
      <c r="F476" s="320" t="s">
        <v>70</v>
      </c>
      <c r="G476" s="320" t="s">
        <v>70</v>
      </c>
      <c r="H476" s="319"/>
      <c r="I476" s="320" t="s">
        <v>90</v>
      </c>
      <c r="J476" s="321">
        <v>521787</v>
      </c>
      <c r="K476" s="319" t="s">
        <v>70</v>
      </c>
      <c r="L476" s="320"/>
      <c r="M476" s="320"/>
      <c r="N476" s="320"/>
    </row>
    <row r="477" spans="2:14" ht="15.6" thickBot="1" x14ac:dyDescent="0.4">
      <c r="B477" s="318"/>
      <c r="C477" s="322" t="s">
        <v>2384</v>
      </c>
      <c r="D477" s="322" t="s">
        <v>269</v>
      </c>
      <c r="E477" s="322" t="s">
        <v>331</v>
      </c>
      <c r="F477" s="322" t="s">
        <v>70</v>
      </c>
      <c r="G477" s="322" t="s">
        <v>70</v>
      </c>
      <c r="H477" s="319"/>
      <c r="I477" s="322" t="s">
        <v>90</v>
      </c>
      <c r="J477" s="323">
        <v>512500</v>
      </c>
      <c r="K477" s="319" t="s">
        <v>70</v>
      </c>
      <c r="L477" s="322"/>
      <c r="M477" s="322"/>
      <c r="N477" s="322"/>
    </row>
    <row r="478" spans="2:14" ht="15.6" thickBot="1" x14ac:dyDescent="0.4">
      <c r="B478" s="318"/>
      <c r="C478" s="322" t="s">
        <v>2506</v>
      </c>
      <c r="D478" s="322" t="s">
        <v>267</v>
      </c>
      <c r="E478" s="322" t="s">
        <v>2349</v>
      </c>
      <c r="F478" s="322" t="s">
        <v>70</v>
      </c>
      <c r="G478" s="322" t="s">
        <v>70</v>
      </c>
      <c r="H478" s="319"/>
      <c r="I478" s="322" t="s">
        <v>90</v>
      </c>
      <c r="J478" s="323">
        <v>500000</v>
      </c>
      <c r="K478" s="319" t="s">
        <v>70</v>
      </c>
      <c r="L478" s="322"/>
      <c r="M478" s="322"/>
      <c r="N478" s="322"/>
    </row>
    <row r="479" spans="2:14" ht="15.6" thickBot="1" x14ac:dyDescent="0.4">
      <c r="C479" s="320" t="s">
        <v>2523</v>
      </c>
      <c r="D479" s="320" t="s">
        <v>2554</v>
      </c>
      <c r="E479" s="320" t="s">
        <v>2358</v>
      </c>
      <c r="F479" s="320" t="s">
        <v>64</v>
      </c>
      <c r="G479" s="320" t="s">
        <v>70</v>
      </c>
      <c r="H479" s="319"/>
      <c r="I479" s="320" t="s">
        <v>90</v>
      </c>
      <c r="J479" s="321">
        <v>499237.69499999995</v>
      </c>
      <c r="K479" s="319" t="s">
        <v>70</v>
      </c>
      <c r="L479" s="320"/>
      <c r="M479" s="320"/>
      <c r="N479" s="320"/>
    </row>
    <row r="480" spans="2:14" ht="15.6" thickBot="1" x14ac:dyDescent="0.4">
      <c r="C480" s="320" t="s">
        <v>2401</v>
      </c>
      <c r="D480" s="320" t="s">
        <v>267</v>
      </c>
      <c r="E480" s="320" t="s">
        <v>2349</v>
      </c>
      <c r="F480" s="320" t="s">
        <v>70</v>
      </c>
      <c r="G480" s="320" t="s">
        <v>70</v>
      </c>
      <c r="H480" s="319"/>
      <c r="I480" s="320" t="s">
        <v>90</v>
      </c>
      <c r="J480" s="321">
        <v>474680</v>
      </c>
      <c r="K480" s="319" t="s">
        <v>70</v>
      </c>
      <c r="L480" s="320"/>
      <c r="M480" s="320"/>
      <c r="N480" s="320"/>
    </row>
    <row r="481" spans="2:14" ht="15.6" thickBot="1" x14ac:dyDescent="0.4">
      <c r="B481" s="318"/>
      <c r="C481" s="322" t="s">
        <v>2411</v>
      </c>
      <c r="D481" s="322" t="s">
        <v>267</v>
      </c>
      <c r="E481" s="322" t="s">
        <v>2348</v>
      </c>
      <c r="F481" s="322" t="s">
        <v>70</v>
      </c>
      <c r="G481" s="322" t="s">
        <v>70</v>
      </c>
      <c r="H481" s="319"/>
      <c r="I481" s="322" t="s">
        <v>90</v>
      </c>
      <c r="J481" s="323">
        <v>471427.5</v>
      </c>
      <c r="K481" s="319" t="s">
        <v>70</v>
      </c>
      <c r="L481" s="322"/>
      <c r="M481" s="322"/>
      <c r="N481" s="322"/>
    </row>
    <row r="482" spans="2:14" ht="15.6" thickBot="1" x14ac:dyDescent="0.4">
      <c r="C482" s="320" t="s">
        <v>2411</v>
      </c>
      <c r="D482" s="320" t="s">
        <v>2555</v>
      </c>
      <c r="E482" s="320" t="s">
        <v>2350</v>
      </c>
      <c r="F482" s="320" t="s">
        <v>64</v>
      </c>
      <c r="G482" s="320" t="s">
        <v>70</v>
      </c>
      <c r="H482" s="319"/>
      <c r="I482" s="320" t="s">
        <v>90</v>
      </c>
      <c r="J482" s="321">
        <v>471427.5</v>
      </c>
      <c r="K482" s="319" t="s">
        <v>70</v>
      </c>
      <c r="L482" s="320"/>
      <c r="M482" s="320"/>
      <c r="N482" s="320"/>
    </row>
    <row r="483" spans="2:14" ht="15.6" thickBot="1" x14ac:dyDescent="0.4">
      <c r="C483" s="320" t="s">
        <v>2524</v>
      </c>
      <c r="D483" s="320" t="s">
        <v>269</v>
      </c>
      <c r="E483" s="320" t="s">
        <v>326</v>
      </c>
      <c r="F483" s="320" t="s">
        <v>70</v>
      </c>
      <c r="G483" s="320" t="s">
        <v>70</v>
      </c>
      <c r="H483" s="319"/>
      <c r="I483" s="320" t="s">
        <v>90</v>
      </c>
      <c r="J483" s="321">
        <v>470858</v>
      </c>
      <c r="K483" s="319" t="s">
        <v>70</v>
      </c>
      <c r="L483" s="320"/>
      <c r="M483" s="320"/>
      <c r="N483" s="320"/>
    </row>
    <row r="484" spans="2:14" ht="15.6" thickBot="1" x14ac:dyDescent="0.4">
      <c r="B484" s="318"/>
      <c r="C484" s="322" t="s">
        <v>2504</v>
      </c>
      <c r="D484" s="322" t="s">
        <v>267</v>
      </c>
      <c r="E484" s="322" t="s">
        <v>2349</v>
      </c>
      <c r="F484" s="322" t="s">
        <v>70</v>
      </c>
      <c r="G484" s="322" t="s">
        <v>70</v>
      </c>
      <c r="H484" s="319"/>
      <c r="I484" s="322" t="s">
        <v>90</v>
      </c>
      <c r="J484" s="323">
        <v>470053.125</v>
      </c>
      <c r="K484" s="319" t="s">
        <v>70</v>
      </c>
      <c r="L484" s="322"/>
      <c r="M484" s="322"/>
      <c r="N484" s="322"/>
    </row>
    <row r="485" spans="2:14" ht="15.6" thickBot="1" x14ac:dyDescent="0.4">
      <c r="C485" s="320" t="s">
        <v>2526</v>
      </c>
      <c r="D485" s="320" t="s">
        <v>2554</v>
      </c>
      <c r="E485" s="320" t="s">
        <v>2357</v>
      </c>
      <c r="F485" s="320" t="s">
        <v>64</v>
      </c>
      <c r="G485" s="320" t="s">
        <v>70</v>
      </c>
      <c r="H485" s="319"/>
      <c r="I485" s="320" t="s">
        <v>90</v>
      </c>
      <c r="J485" s="321">
        <v>461823</v>
      </c>
      <c r="K485" s="319" t="s">
        <v>70</v>
      </c>
      <c r="L485" s="320"/>
      <c r="M485" s="320"/>
      <c r="N485" s="320"/>
    </row>
    <row r="486" spans="2:14" ht="15.6" thickBot="1" x14ac:dyDescent="0.4">
      <c r="C486" s="320" t="s">
        <v>2412</v>
      </c>
      <c r="D486" s="320" t="s">
        <v>267</v>
      </c>
      <c r="E486" s="320" t="s">
        <v>2348</v>
      </c>
      <c r="F486" s="320" t="s">
        <v>70</v>
      </c>
      <c r="G486" s="320" t="s">
        <v>70</v>
      </c>
      <c r="H486" s="319"/>
      <c r="I486" s="320" t="s">
        <v>90</v>
      </c>
      <c r="J486" s="321">
        <v>451917.5</v>
      </c>
      <c r="K486" s="319" t="s">
        <v>70</v>
      </c>
      <c r="L486" s="320"/>
      <c r="M486" s="320"/>
      <c r="N486" s="320"/>
    </row>
    <row r="487" spans="2:14" ht="15.6" thickBot="1" x14ac:dyDescent="0.4">
      <c r="B487" s="318"/>
      <c r="C487" s="322" t="s">
        <v>2412</v>
      </c>
      <c r="D487" s="322" t="s">
        <v>2555</v>
      </c>
      <c r="E487" s="322" t="s">
        <v>2350</v>
      </c>
      <c r="F487" s="322" t="s">
        <v>64</v>
      </c>
      <c r="G487" s="322" t="s">
        <v>70</v>
      </c>
      <c r="H487" s="319"/>
      <c r="I487" s="322" t="s">
        <v>90</v>
      </c>
      <c r="J487" s="323">
        <v>451917.5</v>
      </c>
      <c r="K487" s="319" t="s">
        <v>70</v>
      </c>
      <c r="L487" s="322"/>
      <c r="M487" s="322"/>
      <c r="N487" s="322"/>
    </row>
    <row r="488" spans="2:14" ht="15.6" thickBot="1" x14ac:dyDescent="0.4">
      <c r="B488" s="318"/>
      <c r="C488" s="322" t="s">
        <v>2378</v>
      </c>
      <c r="D488" s="322" t="s">
        <v>269</v>
      </c>
      <c r="E488" s="322" t="s">
        <v>341</v>
      </c>
      <c r="F488" s="322" t="s">
        <v>70</v>
      </c>
      <c r="G488" s="322" t="s">
        <v>70</v>
      </c>
      <c r="H488" s="319"/>
      <c r="I488" s="322" t="s">
        <v>90</v>
      </c>
      <c r="J488" s="323">
        <v>432000</v>
      </c>
      <c r="K488" s="319" t="s">
        <v>70</v>
      </c>
      <c r="L488" s="322"/>
      <c r="M488" s="322"/>
      <c r="N488" s="322"/>
    </row>
    <row r="489" spans="2:14" ht="15.6" thickBot="1" x14ac:dyDescent="0.4">
      <c r="C489" s="320" t="s">
        <v>2389</v>
      </c>
      <c r="D489" s="320" t="s">
        <v>269</v>
      </c>
      <c r="E489" s="320" t="s">
        <v>341</v>
      </c>
      <c r="F489" s="320" t="s">
        <v>70</v>
      </c>
      <c r="G489" s="320" t="s">
        <v>70</v>
      </c>
      <c r="H489" s="319"/>
      <c r="I489" s="320" t="s">
        <v>90</v>
      </c>
      <c r="J489" s="321">
        <v>432000</v>
      </c>
      <c r="K489" s="319" t="s">
        <v>70</v>
      </c>
      <c r="L489" s="320"/>
      <c r="M489" s="320"/>
      <c r="N489" s="320"/>
    </row>
    <row r="490" spans="2:14" ht="15.6" thickBot="1" x14ac:dyDescent="0.4">
      <c r="B490" s="318"/>
      <c r="C490" s="322" t="s">
        <v>2527</v>
      </c>
      <c r="D490" s="322" t="s">
        <v>267</v>
      </c>
      <c r="E490" s="322" t="s">
        <v>2348</v>
      </c>
      <c r="F490" s="322" t="s">
        <v>70</v>
      </c>
      <c r="G490" s="322" t="s">
        <v>70</v>
      </c>
      <c r="H490" s="319"/>
      <c r="I490" s="322" t="s">
        <v>90</v>
      </c>
      <c r="J490" s="323">
        <v>425844</v>
      </c>
      <c r="K490" s="319" t="s">
        <v>70</v>
      </c>
      <c r="L490" s="322"/>
      <c r="M490" s="322"/>
      <c r="N490" s="322"/>
    </row>
    <row r="491" spans="2:14" ht="15.6" thickBot="1" x14ac:dyDescent="0.4">
      <c r="B491" s="318"/>
      <c r="C491" s="322" t="s">
        <v>2337</v>
      </c>
      <c r="D491" s="322" t="s">
        <v>269</v>
      </c>
      <c r="E491" s="322" t="s">
        <v>2547</v>
      </c>
      <c r="F491" s="322" t="s">
        <v>70</v>
      </c>
      <c r="G491" s="322" t="s">
        <v>70</v>
      </c>
      <c r="H491" s="319"/>
      <c r="I491" s="322" t="s">
        <v>90</v>
      </c>
      <c r="J491" s="323">
        <v>424471</v>
      </c>
      <c r="K491" s="319" t="s">
        <v>70</v>
      </c>
      <c r="L491" s="322"/>
      <c r="M491" s="322"/>
      <c r="N491" s="322"/>
    </row>
    <row r="492" spans="2:14" ht="15.6" thickBot="1" x14ac:dyDescent="0.4">
      <c r="B492" s="318"/>
      <c r="C492" s="322" t="s">
        <v>2532</v>
      </c>
      <c r="D492" s="322" t="s">
        <v>267</v>
      </c>
      <c r="E492" s="322" t="s">
        <v>2349</v>
      </c>
      <c r="F492" s="322" t="s">
        <v>64</v>
      </c>
      <c r="G492" s="322" t="s">
        <v>70</v>
      </c>
      <c r="H492" s="319"/>
      <c r="I492" s="322" t="s">
        <v>90</v>
      </c>
      <c r="J492" s="323">
        <v>416255</v>
      </c>
      <c r="K492" s="319" t="s">
        <v>70</v>
      </c>
      <c r="L492" s="322"/>
      <c r="M492" s="322"/>
      <c r="N492" s="322"/>
    </row>
    <row r="493" spans="2:14" ht="15.6" thickBot="1" x14ac:dyDescent="0.4">
      <c r="B493" s="318"/>
      <c r="C493" s="322" t="s">
        <v>2354</v>
      </c>
      <c r="D493" s="322" t="s">
        <v>2555</v>
      </c>
      <c r="E493" s="322" t="s">
        <v>2350</v>
      </c>
      <c r="F493" s="322" t="s">
        <v>64</v>
      </c>
      <c r="G493" s="322" t="s">
        <v>70</v>
      </c>
      <c r="H493" s="319"/>
      <c r="I493" s="322" t="s">
        <v>90</v>
      </c>
      <c r="J493" s="323">
        <v>393617.5</v>
      </c>
      <c r="K493" s="319" t="s">
        <v>70</v>
      </c>
      <c r="L493" s="322"/>
      <c r="M493" s="322"/>
      <c r="N493" s="322"/>
    </row>
    <row r="494" spans="2:14" ht="15.6" thickBot="1" x14ac:dyDescent="0.4">
      <c r="C494" s="320" t="s">
        <v>2354</v>
      </c>
      <c r="D494" s="320" t="s">
        <v>2554</v>
      </c>
      <c r="E494" s="320" t="s">
        <v>2551</v>
      </c>
      <c r="F494" s="320" t="s">
        <v>64</v>
      </c>
      <c r="G494" s="320" t="s">
        <v>70</v>
      </c>
      <c r="H494" s="319"/>
      <c r="I494" s="320" t="s">
        <v>90</v>
      </c>
      <c r="J494" s="321">
        <v>393617.5</v>
      </c>
      <c r="K494" s="319" t="s">
        <v>70</v>
      </c>
      <c r="L494" s="320"/>
      <c r="M494" s="320"/>
      <c r="N494" s="320"/>
    </row>
    <row r="495" spans="2:14" ht="15.6" thickBot="1" x14ac:dyDescent="0.4">
      <c r="C495" s="320" t="s">
        <v>2404</v>
      </c>
      <c r="D495" s="320" t="s">
        <v>267</v>
      </c>
      <c r="E495" s="320" t="s">
        <v>2348</v>
      </c>
      <c r="F495" s="320" t="s">
        <v>70</v>
      </c>
      <c r="G495" s="320" t="s">
        <v>70</v>
      </c>
      <c r="H495" s="319"/>
      <c r="I495" s="320" t="s">
        <v>90</v>
      </c>
      <c r="J495" s="321">
        <v>379188</v>
      </c>
      <c r="K495" s="319" t="s">
        <v>70</v>
      </c>
      <c r="L495" s="320"/>
      <c r="M495" s="320"/>
      <c r="N495" s="320"/>
    </row>
    <row r="496" spans="2:14" ht="15.6" thickBot="1" x14ac:dyDescent="0.4">
      <c r="B496" s="318"/>
      <c r="C496" s="322" t="s">
        <v>2404</v>
      </c>
      <c r="D496" s="322" t="s">
        <v>2555</v>
      </c>
      <c r="E496" s="322" t="s">
        <v>2350</v>
      </c>
      <c r="F496" s="322" t="s">
        <v>64</v>
      </c>
      <c r="G496" s="322" t="s">
        <v>70</v>
      </c>
      <c r="H496" s="319"/>
      <c r="I496" s="322" t="s">
        <v>90</v>
      </c>
      <c r="J496" s="323">
        <v>379187.5</v>
      </c>
      <c r="K496" s="319" t="s">
        <v>70</v>
      </c>
      <c r="L496" s="322"/>
      <c r="M496" s="322"/>
      <c r="N496" s="322"/>
    </row>
    <row r="497" spans="2:14" ht="15.6" thickBot="1" x14ac:dyDescent="0.4">
      <c r="B497" s="318"/>
      <c r="C497" s="322" t="s">
        <v>2503</v>
      </c>
      <c r="D497" s="322" t="s">
        <v>267</v>
      </c>
      <c r="E497" s="322" t="s">
        <v>2348</v>
      </c>
      <c r="F497" s="322" t="s">
        <v>70</v>
      </c>
      <c r="G497" s="322" t="s">
        <v>70</v>
      </c>
      <c r="H497" s="319"/>
      <c r="I497" s="322" t="s">
        <v>90</v>
      </c>
      <c r="J497" s="323">
        <v>379187.5</v>
      </c>
      <c r="K497" s="319" t="s">
        <v>70</v>
      </c>
      <c r="L497" s="322"/>
      <c r="M497" s="322"/>
      <c r="N497" s="322"/>
    </row>
    <row r="498" spans="2:14" ht="15.6" thickBot="1" x14ac:dyDescent="0.4">
      <c r="C498" s="320" t="s">
        <v>2381</v>
      </c>
      <c r="D498" s="320" t="s">
        <v>269</v>
      </c>
      <c r="E498" s="320" t="s">
        <v>341</v>
      </c>
      <c r="F498" s="320" t="s">
        <v>70</v>
      </c>
      <c r="G498" s="320" t="s">
        <v>70</v>
      </c>
      <c r="H498" s="319"/>
      <c r="I498" s="320" t="s">
        <v>90</v>
      </c>
      <c r="J498" s="321">
        <v>360000</v>
      </c>
      <c r="K498" s="319" t="s">
        <v>70</v>
      </c>
      <c r="L498" s="320"/>
      <c r="M498" s="320"/>
      <c r="N498" s="320"/>
    </row>
    <row r="499" spans="2:14" ht="15.6" thickBot="1" x14ac:dyDescent="0.4">
      <c r="C499" s="320" t="s">
        <v>2401</v>
      </c>
      <c r="D499" s="320" t="s">
        <v>269</v>
      </c>
      <c r="E499" s="320" t="s">
        <v>337</v>
      </c>
      <c r="F499" s="320" t="s">
        <v>70</v>
      </c>
      <c r="G499" s="320" t="s">
        <v>70</v>
      </c>
      <c r="H499" s="319"/>
      <c r="I499" s="320" t="s">
        <v>90</v>
      </c>
      <c r="J499" s="321">
        <v>360000</v>
      </c>
      <c r="K499" s="319" t="s">
        <v>70</v>
      </c>
      <c r="L499" s="320"/>
      <c r="M499" s="320"/>
      <c r="N499" s="320"/>
    </row>
    <row r="500" spans="2:14" ht="15.6" thickBot="1" x14ac:dyDescent="0.4">
      <c r="C500" s="320" t="s">
        <v>2353</v>
      </c>
      <c r="D500" s="320" t="s">
        <v>269</v>
      </c>
      <c r="E500" s="320" t="s">
        <v>328</v>
      </c>
      <c r="F500" s="320" t="s">
        <v>70</v>
      </c>
      <c r="G500" s="320" t="s">
        <v>70</v>
      </c>
      <c r="H500" s="319"/>
      <c r="I500" s="320" t="s">
        <v>90</v>
      </c>
      <c r="J500" s="321">
        <v>360000</v>
      </c>
      <c r="K500" s="319" t="s">
        <v>70</v>
      </c>
      <c r="L500" s="320"/>
      <c r="M500" s="320"/>
      <c r="N500" s="320"/>
    </row>
    <row r="501" spans="2:14" ht="15.6" thickBot="1" x14ac:dyDescent="0.4">
      <c r="B501" s="318"/>
      <c r="C501" s="322" t="s">
        <v>2410</v>
      </c>
      <c r="D501" s="322" t="s">
        <v>267</v>
      </c>
      <c r="E501" s="322" t="s">
        <v>2349</v>
      </c>
      <c r="F501" s="322" t="s">
        <v>70</v>
      </c>
      <c r="G501" s="322" t="s">
        <v>70</v>
      </c>
      <c r="H501" s="319"/>
      <c r="I501" s="322" t="s">
        <v>90</v>
      </c>
      <c r="J501" s="323">
        <v>353937.5</v>
      </c>
      <c r="K501" s="319" t="s">
        <v>70</v>
      </c>
      <c r="L501" s="322"/>
      <c r="M501" s="322"/>
      <c r="N501" s="322"/>
    </row>
    <row r="502" spans="2:14" ht="15.6" thickBot="1" x14ac:dyDescent="0.4">
      <c r="C502" s="320" t="s">
        <v>2399</v>
      </c>
      <c r="D502" s="320" t="s">
        <v>267</v>
      </c>
      <c r="E502" s="320" t="s">
        <v>2349</v>
      </c>
      <c r="F502" s="320" t="s">
        <v>70</v>
      </c>
      <c r="G502" s="320" t="s">
        <v>70</v>
      </c>
      <c r="H502" s="319"/>
      <c r="I502" s="320" t="s">
        <v>90</v>
      </c>
      <c r="J502" s="321">
        <v>346182</v>
      </c>
      <c r="K502" s="319" t="s">
        <v>70</v>
      </c>
      <c r="L502" s="320"/>
      <c r="M502" s="320"/>
      <c r="N502" s="320"/>
    </row>
    <row r="503" spans="2:14" ht="15.6" thickBot="1" x14ac:dyDescent="0.4">
      <c r="C503" s="320" t="s">
        <v>2522</v>
      </c>
      <c r="D503" s="320" t="s">
        <v>267</v>
      </c>
      <c r="E503" s="320" t="s">
        <v>2348</v>
      </c>
      <c r="F503" s="320" t="s">
        <v>70</v>
      </c>
      <c r="G503" s="320" t="s">
        <v>70</v>
      </c>
      <c r="H503" s="319" t="s">
        <v>2567</v>
      </c>
      <c r="I503" s="320" t="s">
        <v>90</v>
      </c>
      <c r="J503" s="321">
        <v>345042</v>
      </c>
      <c r="K503" s="319" t="s">
        <v>70</v>
      </c>
      <c r="L503" s="320"/>
      <c r="M503" s="320"/>
      <c r="N503" s="320"/>
    </row>
    <row r="504" spans="2:14" ht="15.6" thickBot="1" x14ac:dyDescent="0.4">
      <c r="B504" s="318"/>
      <c r="C504" s="322" t="s">
        <v>2384</v>
      </c>
      <c r="D504" s="322" t="s">
        <v>2554</v>
      </c>
      <c r="E504" s="322" t="s">
        <v>2551</v>
      </c>
      <c r="F504" s="322" t="s">
        <v>64</v>
      </c>
      <c r="G504" s="322" t="s">
        <v>70</v>
      </c>
      <c r="H504" s="319"/>
      <c r="I504" s="322" t="s">
        <v>90</v>
      </c>
      <c r="J504" s="323">
        <v>336500</v>
      </c>
      <c r="K504" s="319" t="s">
        <v>70</v>
      </c>
      <c r="L504" s="322"/>
      <c r="M504" s="322"/>
      <c r="N504" s="322"/>
    </row>
    <row r="505" spans="2:14" ht="15.6" thickBot="1" x14ac:dyDescent="0.4">
      <c r="C505" s="320" t="s">
        <v>2397</v>
      </c>
      <c r="D505" s="320" t="s">
        <v>269</v>
      </c>
      <c r="E505" s="320" t="s">
        <v>328</v>
      </c>
      <c r="F505" s="320" t="s">
        <v>70</v>
      </c>
      <c r="G505" s="320" t="s">
        <v>70</v>
      </c>
      <c r="H505" s="319"/>
      <c r="I505" s="320" t="s">
        <v>90</v>
      </c>
      <c r="J505" s="321">
        <v>336000</v>
      </c>
      <c r="K505" s="319" t="s">
        <v>70</v>
      </c>
      <c r="L505" s="320"/>
      <c r="M505" s="320"/>
      <c r="N505" s="320"/>
    </row>
    <row r="506" spans="2:14" ht="15.6" thickBot="1" x14ac:dyDescent="0.4">
      <c r="B506" s="318"/>
      <c r="C506" s="322" t="s">
        <v>2379</v>
      </c>
      <c r="D506" s="322" t="s">
        <v>269</v>
      </c>
      <c r="E506" s="322" t="s">
        <v>337</v>
      </c>
      <c r="F506" s="322" t="s">
        <v>70</v>
      </c>
      <c r="G506" s="322" t="s">
        <v>70</v>
      </c>
      <c r="H506" s="319"/>
      <c r="I506" s="322" t="s">
        <v>90</v>
      </c>
      <c r="J506" s="323">
        <v>310000</v>
      </c>
      <c r="K506" s="319" t="s">
        <v>70</v>
      </c>
      <c r="L506" s="322"/>
      <c r="M506" s="322"/>
      <c r="N506" s="322"/>
    </row>
    <row r="507" spans="2:14" ht="15.6" thickBot="1" x14ac:dyDescent="0.4">
      <c r="B507" s="318"/>
      <c r="C507" s="322" t="s">
        <v>2533</v>
      </c>
      <c r="D507" s="322" t="s">
        <v>267</v>
      </c>
      <c r="E507" s="322" t="s">
        <v>2348</v>
      </c>
      <c r="F507" s="322" t="s">
        <v>70</v>
      </c>
      <c r="G507" s="322" t="s">
        <v>70</v>
      </c>
      <c r="H507" s="319"/>
      <c r="I507" s="322" t="s">
        <v>90</v>
      </c>
      <c r="J507" s="323">
        <v>306896</v>
      </c>
      <c r="K507" s="319" t="s">
        <v>70</v>
      </c>
      <c r="L507" s="322"/>
      <c r="M507" s="322"/>
      <c r="N507" s="322"/>
    </row>
    <row r="508" spans="2:14" ht="15.6" thickBot="1" x14ac:dyDescent="0.4">
      <c r="C508" s="320" t="s">
        <v>2445</v>
      </c>
      <c r="D508" s="320" t="s">
        <v>2555</v>
      </c>
      <c r="E508" s="320" t="s">
        <v>346</v>
      </c>
      <c r="F508" s="320" t="s">
        <v>64</v>
      </c>
      <c r="G508" s="320" t="s">
        <v>70</v>
      </c>
      <c r="H508" s="319"/>
      <c r="I508" s="320" t="s">
        <v>90</v>
      </c>
      <c r="J508" s="321">
        <v>300000</v>
      </c>
      <c r="K508" s="319" t="s">
        <v>70</v>
      </c>
      <c r="L508" s="320"/>
      <c r="M508" s="320"/>
      <c r="N508" s="320"/>
    </row>
    <row r="509" spans="2:14" ht="15.6" thickBot="1" x14ac:dyDescent="0.4">
      <c r="C509" s="320" t="s">
        <v>2524</v>
      </c>
      <c r="D509" s="320" t="s">
        <v>269</v>
      </c>
      <c r="E509" s="320" t="s">
        <v>339</v>
      </c>
      <c r="F509" s="320" t="s">
        <v>70</v>
      </c>
      <c r="G509" s="320" t="s">
        <v>70</v>
      </c>
      <c r="H509" s="319"/>
      <c r="I509" s="320" t="s">
        <v>90</v>
      </c>
      <c r="J509" s="321">
        <v>299800</v>
      </c>
      <c r="K509" s="319" t="s">
        <v>70</v>
      </c>
      <c r="L509" s="320"/>
      <c r="M509" s="320"/>
      <c r="N509" s="320"/>
    </row>
    <row r="510" spans="2:14" ht="15.6" thickBot="1" x14ac:dyDescent="0.4">
      <c r="B510" s="318"/>
      <c r="C510" s="322" t="s">
        <v>2528</v>
      </c>
      <c r="D510" s="322" t="s">
        <v>267</v>
      </c>
      <c r="E510" s="322" t="s">
        <v>2349</v>
      </c>
      <c r="F510" s="322" t="s">
        <v>64</v>
      </c>
      <c r="G510" s="322" t="s">
        <v>70</v>
      </c>
      <c r="H510" s="319"/>
      <c r="I510" s="322" t="s">
        <v>90</v>
      </c>
      <c r="J510" s="323">
        <v>288694</v>
      </c>
      <c r="K510" s="319" t="s">
        <v>70</v>
      </c>
      <c r="L510" s="322"/>
      <c r="M510" s="322"/>
      <c r="N510" s="322"/>
    </row>
    <row r="511" spans="2:14" ht="15.6" thickBot="1" x14ac:dyDescent="0.4">
      <c r="B511" s="318"/>
      <c r="C511" s="322" t="s">
        <v>2379</v>
      </c>
      <c r="D511" s="322" t="s">
        <v>269</v>
      </c>
      <c r="E511" s="322" t="s">
        <v>328</v>
      </c>
      <c r="F511" s="322" t="s">
        <v>70</v>
      </c>
      <c r="G511" s="322" t="s">
        <v>70</v>
      </c>
      <c r="H511" s="319"/>
      <c r="I511" s="322" t="s">
        <v>90</v>
      </c>
      <c r="J511" s="323">
        <v>288000</v>
      </c>
      <c r="K511" s="319" t="s">
        <v>70</v>
      </c>
      <c r="L511" s="322"/>
      <c r="M511" s="322"/>
      <c r="N511" s="322"/>
    </row>
    <row r="512" spans="2:14" ht="15.6" thickBot="1" x14ac:dyDescent="0.4">
      <c r="C512" s="320" t="s">
        <v>2505</v>
      </c>
      <c r="D512" s="320" t="s">
        <v>267</v>
      </c>
      <c r="E512" s="320" t="s">
        <v>2349</v>
      </c>
      <c r="F512" s="320" t="s">
        <v>70</v>
      </c>
      <c r="G512" s="320" t="s">
        <v>70</v>
      </c>
      <c r="H512" s="319"/>
      <c r="I512" s="320" t="s">
        <v>90</v>
      </c>
      <c r="J512" s="321">
        <v>274428.125</v>
      </c>
      <c r="K512" s="319" t="s">
        <v>70</v>
      </c>
      <c r="L512" s="320"/>
      <c r="M512" s="320"/>
      <c r="N512" s="320"/>
    </row>
    <row r="513" spans="2:14" ht="15.6" thickBot="1" x14ac:dyDescent="0.4">
      <c r="C513" s="320" t="s">
        <v>2531</v>
      </c>
      <c r="D513" s="320" t="s">
        <v>267</v>
      </c>
      <c r="E513" s="320" t="s">
        <v>2349</v>
      </c>
      <c r="F513" s="320" t="s">
        <v>64</v>
      </c>
      <c r="G513" s="320" t="s">
        <v>70</v>
      </c>
      <c r="H513" s="319"/>
      <c r="I513" s="320" t="s">
        <v>90</v>
      </c>
      <c r="J513" s="321">
        <v>269980</v>
      </c>
      <c r="K513" s="319" t="s">
        <v>70</v>
      </c>
      <c r="L513" s="320"/>
      <c r="M513" s="320"/>
      <c r="N513" s="320"/>
    </row>
    <row r="514" spans="2:14" ht="15.6" thickBot="1" x14ac:dyDescent="0.4">
      <c r="C514" s="320" t="s">
        <v>2398</v>
      </c>
      <c r="D514" s="320" t="s">
        <v>269</v>
      </c>
      <c r="E514" s="320" t="s">
        <v>339</v>
      </c>
      <c r="F514" s="320" t="s">
        <v>70</v>
      </c>
      <c r="G514" s="320" t="s">
        <v>70</v>
      </c>
      <c r="H514" s="319"/>
      <c r="I514" s="320" t="s">
        <v>90</v>
      </c>
      <c r="J514" s="321">
        <v>256350</v>
      </c>
      <c r="K514" s="319" t="s">
        <v>70</v>
      </c>
      <c r="L514" s="320"/>
      <c r="M514" s="320"/>
      <c r="N514" s="320"/>
    </row>
    <row r="515" spans="2:14" ht="15.6" thickBot="1" x14ac:dyDescent="0.4">
      <c r="B515" s="318"/>
      <c r="C515" s="322" t="s">
        <v>2395</v>
      </c>
      <c r="D515" s="322" t="s">
        <v>269</v>
      </c>
      <c r="E515" s="322" t="s">
        <v>331</v>
      </c>
      <c r="F515" s="322" t="s">
        <v>70</v>
      </c>
      <c r="G515" s="322" t="s">
        <v>70</v>
      </c>
      <c r="H515" s="319"/>
      <c r="I515" s="322" t="s">
        <v>90</v>
      </c>
      <c r="J515" s="323">
        <v>256250</v>
      </c>
      <c r="K515" s="319" t="s">
        <v>70</v>
      </c>
      <c r="L515" s="322"/>
      <c r="M515" s="322"/>
      <c r="N515" s="322"/>
    </row>
    <row r="516" spans="2:14" ht="15.6" thickBot="1" x14ac:dyDescent="0.4">
      <c r="C516" s="320" t="s">
        <v>2507</v>
      </c>
      <c r="D516" s="320" t="s">
        <v>267</v>
      </c>
      <c r="E516" s="320" t="s">
        <v>2349</v>
      </c>
      <c r="F516" s="320" t="s">
        <v>70</v>
      </c>
      <c r="G516" s="320" t="s">
        <v>70</v>
      </c>
      <c r="H516" s="319"/>
      <c r="I516" s="320" t="s">
        <v>90</v>
      </c>
      <c r="J516" s="321">
        <v>250000</v>
      </c>
      <c r="K516" s="319" t="s">
        <v>70</v>
      </c>
      <c r="L516" s="320"/>
      <c r="M516" s="320"/>
      <c r="N516" s="320"/>
    </row>
    <row r="517" spans="2:14" ht="15.6" thickBot="1" x14ac:dyDescent="0.4">
      <c r="B517" s="318"/>
      <c r="C517" s="322" t="s">
        <v>2508</v>
      </c>
      <c r="D517" s="322" t="s">
        <v>267</v>
      </c>
      <c r="E517" s="322" t="s">
        <v>2349</v>
      </c>
      <c r="F517" s="322" t="s">
        <v>70</v>
      </c>
      <c r="G517" s="322" t="s">
        <v>70</v>
      </c>
      <c r="H517" s="319"/>
      <c r="I517" s="322" t="s">
        <v>90</v>
      </c>
      <c r="J517" s="323">
        <v>250000</v>
      </c>
      <c r="K517" s="319" t="s">
        <v>70</v>
      </c>
      <c r="L517" s="322"/>
      <c r="M517" s="322"/>
      <c r="N517" s="322"/>
    </row>
    <row r="518" spans="2:14" ht="15.6" thickBot="1" x14ac:dyDescent="0.4">
      <c r="C518" s="320" t="s">
        <v>2509</v>
      </c>
      <c r="D518" s="320" t="s">
        <v>267</v>
      </c>
      <c r="E518" s="320" t="s">
        <v>2349</v>
      </c>
      <c r="F518" s="320" t="s">
        <v>70</v>
      </c>
      <c r="G518" s="320" t="s">
        <v>70</v>
      </c>
      <c r="H518" s="319"/>
      <c r="I518" s="320" t="s">
        <v>90</v>
      </c>
      <c r="J518" s="321">
        <v>250000</v>
      </c>
      <c r="K518" s="319" t="s">
        <v>70</v>
      </c>
      <c r="L518" s="320"/>
      <c r="M518" s="320"/>
      <c r="N518" s="320"/>
    </row>
    <row r="519" spans="2:14" ht="15.6" thickBot="1" x14ac:dyDescent="0.4">
      <c r="B519" s="318"/>
      <c r="C519" s="322" t="s">
        <v>2510</v>
      </c>
      <c r="D519" s="322" t="s">
        <v>267</v>
      </c>
      <c r="E519" s="322" t="s">
        <v>2349</v>
      </c>
      <c r="F519" s="322" t="s">
        <v>70</v>
      </c>
      <c r="G519" s="322" t="s">
        <v>70</v>
      </c>
      <c r="H519" s="319"/>
      <c r="I519" s="322" t="s">
        <v>90</v>
      </c>
      <c r="J519" s="323">
        <v>250000</v>
      </c>
      <c r="K519" s="319" t="s">
        <v>70</v>
      </c>
      <c r="L519" s="322"/>
      <c r="M519" s="322"/>
      <c r="N519" s="322"/>
    </row>
    <row r="520" spans="2:14" ht="15.6" thickBot="1" x14ac:dyDescent="0.4">
      <c r="B520" s="318"/>
      <c r="C520" s="322" t="s">
        <v>2395</v>
      </c>
      <c r="D520" s="322" t="s">
        <v>269</v>
      </c>
      <c r="E520" s="322" t="s">
        <v>341</v>
      </c>
      <c r="F520" s="322" t="s">
        <v>70</v>
      </c>
      <c r="G520" s="322" t="s">
        <v>70</v>
      </c>
      <c r="H520" s="319"/>
      <c r="I520" s="322" t="s">
        <v>90</v>
      </c>
      <c r="J520" s="323">
        <v>229500</v>
      </c>
      <c r="K520" s="319" t="s">
        <v>70</v>
      </c>
      <c r="L520" s="322"/>
      <c r="M520" s="322"/>
      <c r="N520" s="322"/>
    </row>
    <row r="521" spans="2:14" ht="15.6" thickBot="1" x14ac:dyDescent="0.4">
      <c r="C521" s="320" t="s">
        <v>2354</v>
      </c>
      <c r="D521" s="320" t="s">
        <v>269</v>
      </c>
      <c r="E521" s="320" t="s">
        <v>341</v>
      </c>
      <c r="F521" s="320" t="s">
        <v>70</v>
      </c>
      <c r="G521" s="320" t="s">
        <v>70</v>
      </c>
      <c r="H521" s="319"/>
      <c r="I521" s="320" t="s">
        <v>90</v>
      </c>
      <c r="J521" s="321">
        <v>229500</v>
      </c>
      <c r="K521" s="319" t="s">
        <v>70</v>
      </c>
      <c r="L521" s="320"/>
      <c r="M521" s="320"/>
      <c r="N521" s="320"/>
    </row>
    <row r="522" spans="2:14" ht="15.6" thickBot="1" x14ac:dyDescent="0.4">
      <c r="C522" s="320" t="s">
        <v>2392</v>
      </c>
      <c r="D522" s="320" t="s">
        <v>269</v>
      </c>
      <c r="E522" s="320" t="s">
        <v>328</v>
      </c>
      <c r="F522" s="320" t="s">
        <v>70</v>
      </c>
      <c r="G522" s="320" t="s">
        <v>70</v>
      </c>
      <c r="H522" s="319"/>
      <c r="I522" s="320" t="s">
        <v>90</v>
      </c>
      <c r="J522" s="321">
        <v>216000</v>
      </c>
      <c r="K522" s="319" t="s">
        <v>70</v>
      </c>
      <c r="L522" s="320"/>
      <c r="M522" s="320"/>
      <c r="N522" s="320"/>
    </row>
    <row r="523" spans="2:14" ht="15.6" thickBot="1" x14ac:dyDescent="0.4">
      <c r="B523" s="318"/>
      <c r="C523" s="322" t="s">
        <v>2400</v>
      </c>
      <c r="D523" s="322" t="s">
        <v>269</v>
      </c>
      <c r="E523" s="322" t="s">
        <v>328</v>
      </c>
      <c r="F523" s="322" t="s">
        <v>70</v>
      </c>
      <c r="G523" s="322" t="s">
        <v>70</v>
      </c>
      <c r="H523" s="319"/>
      <c r="I523" s="322" t="s">
        <v>90</v>
      </c>
      <c r="J523" s="323">
        <v>216000</v>
      </c>
      <c r="K523" s="319" t="s">
        <v>70</v>
      </c>
      <c r="L523" s="322"/>
      <c r="M523" s="322"/>
      <c r="N523" s="322"/>
    </row>
    <row r="524" spans="2:14" ht="15.6" thickBot="1" x14ac:dyDescent="0.4">
      <c r="C524" s="320" t="s">
        <v>2352</v>
      </c>
      <c r="D524" s="320" t="s">
        <v>269</v>
      </c>
      <c r="E524" s="320" t="s">
        <v>328</v>
      </c>
      <c r="F524" s="320" t="s">
        <v>70</v>
      </c>
      <c r="G524" s="320" t="s">
        <v>70</v>
      </c>
      <c r="H524" s="319"/>
      <c r="I524" s="320" t="s">
        <v>90</v>
      </c>
      <c r="J524" s="321">
        <v>216000</v>
      </c>
      <c r="K524" s="319" t="s">
        <v>70</v>
      </c>
      <c r="L524" s="320"/>
      <c r="M524" s="320"/>
      <c r="N524" s="320"/>
    </row>
    <row r="525" spans="2:14" ht="15.6" thickBot="1" x14ac:dyDescent="0.4">
      <c r="B525" s="318"/>
      <c r="C525" s="322" t="s">
        <v>2516</v>
      </c>
      <c r="D525" s="322" t="s">
        <v>269</v>
      </c>
      <c r="E525" s="322" t="s">
        <v>328</v>
      </c>
      <c r="F525" s="322" t="s">
        <v>70</v>
      </c>
      <c r="G525" s="322" t="s">
        <v>70</v>
      </c>
      <c r="H525" s="319" t="s">
        <v>2561</v>
      </c>
      <c r="I525" s="322" t="s">
        <v>90</v>
      </c>
      <c r="J525" s="323">
        <v>216000</v>
      </c>
      <c r="K525" s="319" t="s">
        <v>70</v>
      </c>
      <c r="L525" s="322"/>
      <c r="M525" s="322"/>
      <c r="N525" s="322"/>
    </row>
    <row r="526" spans="2:14" ht="15.6" thickBot="1" x14ac:dyDescent="0.4">
      <c r="C526" s="320" t="s">
        <v>291</v>
      </c>
      <c r="D526" s="320" t="s">
        <v>269</v>
      </c>
      <c r="E526" s="320" t="s">
        <v>342</v>
      </c>
      <c r="F526" s="320" t="s">
        <v>70</v>
      </c>
      <c r="G526" s="320" t="s">
        <v>70</v>
      </c>
      <c r="H526" s="319"/>
      <c r="I526" s="320" t="s">
        <v>90</v>
      </c>
      <c r="J526" s="321">
        <v>205944</v>
      </c>
      <c r="K526" s="319" t="s">
        <v>70</v>
      </c>
      <c r="L526" s="320"/>
      <c r="M526" s="320"/>
      <c r="N526" s="320"/>
    </row>
    <row r="527" spans="2:14" ht="15.6" thickBot="1" x14ac:dyDescent="0.4">
      <c r="C527" s="320" t="s">
        <v>2506</v>
      </c>
      <c r="D527" s="320" t="s">
        <v>267</v>
      </c>
      <c r="E527" s="320" t="s">
        <v>2348</v>
      </c>
      <c r="F527" s="320" t="s">
        <v>70</v>
      </c>
      <c r="G527" s="320" t="s">
        <v>70</v>
      </c>
      <c r="H527" s="319"/>
      <c r="I527" s="320" t="s">
        <v>90</v>
      </c>
      <c r="J527" s="321">
        <v>200000</v>
      </c>
      <c r="K527" s="319" t="s">
        <v>70</v>
      </c>
      <c r="L527" s="320"/>
      <c r="M527" s="320"/>
      <c r="N527" s="320"/>
    </row>
    <row r="528" spans="2:14" ht="15.6" thickBot="1" x14ac:dyDescent="0.4">
      <c r="B528" s="318"/>
      <c r="C528" s="322" t="s">
        <v>2506</v>
      </c>
      <c r="D528" s="322" t="s">
        <v>2555</v>
      </c>
      <c r="E528" s="322" t="s">
        <v>2350</v>
      </c>
      <c r="F528" s="322" t="s">
        <v>64</v>
      </c>
      <c r="G528" s="322" t="s">
        <v>70</v>
      </c>
      <c r="H528" s="319"/>
      <c r="I528" s="322" t="s">
        <v>90</v>
      </c>
      <c r="J528" s="323">
        <v>200000</v>
      </c>
      <c r="K528" s="319" t="s">
        <v>70</v>
      </c>
      <c r="L528" s="322"/>
      <c r="M528" s="322"/>
      <c r="N528" s="322"/>
    </row>
    <row r="529" spans="2:14" ht="15.6" thickBot="1" x14ac:dyDescent="0.4">
      <c r="C529" s="320" t="s">
        <v>2471</v>
      </c>
      <c r="D529" s="320" t="s">
        <v>2555</v>
      </c>
      <c r="E529" s="320" t="s">
        <v>346</v>
      </c>
      <c r="F529" s="320" t="s">
        <v>64</v>
      </c>
      <c r="G529" s="320" t="s">
        <v>70</v>
      </c>
      <c r="H529" s="319"/>
      <c r="I529" s="320" t="s">
        <v>90</v>
      </c>
      <c r="J529" s="321">
        <v>200000</v>
      </c>
      <c r="K529" s="319" t="s">
        <v>70</v>
      </c>
      <c r="L529" s="320"/>
      <c r="M529" s="320"/>
      <c r="N529" s="320"/>
    </row>
    <row r="530" spans="2:14" ht="15.6" thickBot="1" x14ac:dyDescent="0.4">
      <c r="C530" s="320" t="s">
        <v>2495</v>
      </c>
      <c r="D530" s="320" t="s">
        <v>2555</v>
      </c>
      <c r="E530" s="320" t="s">
        <v>346</v>
      </c>
      <c r="F530" s="320" t="s">
        <v>64</v>
      </c>
      <c r="G530" s="320" t="s">
        <v>70</v>
      </c>
      <c r="H530" s="319"/>
      <c r="I530" s="320" t="s">
        <v>90</v>
      </c>
      <c r="J530" s="321">
        <v>200000</v>
      </c>
      <c r="K530" s="319" t="s">
        <v>70</v>
      </c>
      <c r="L530" s="320"/>
      <c r="M530" s="320"/>
      <c r="N530" s="320"/>
    </row>
    <row r="531" spans="2:14" ht="15.6" thickBot="1" x14ac:dyDescent="0.4">
      <c r="C531" s="320" t="s">
        <v>2354</v>
      </c>
      <c r="D531" s="320" t="s">
        <v>267</v>
      </c>
      <c r="E531" s="320" t="s">
        <v>2348</v>
      </c>
      <c r="F531" s="320" t="s">
        <v>70</v>
      </c>
      <c r="G531" s="320" t="s">
        <v>70</v>
      </c>
      <c r="H531" s="319"/>
      <c r="I531" s="320" t="s">
        <v>90</v>
      </c>
      <c r="J531" s="321">
        <v>196809</v>
      </c>
      <c r="K531" s="319" t="s">
        <v>70</v>
      </c>
      <c r="L531" s="320"/>
      <c r="M531" s="320"/>
      <c r="N531" s="320"/>
    </row>
    <row r="532" spans="2:14" ht="15.6" thickBot="1" x14ac:dyDescent="0.4">
      <c r="B532" s="318"/>
      <c r="C532" s="322" t="s">
        <v>2401</v>
      </c>
      <c r="D532" s="322" t="s">
        <v>267</v>
      </c>
      <c r="E532" s="322" t="s">
        <v>2348</v>
      </c>
      <c r="F532" s="322" t="s">
        <v>70</v>
      </c>
      <c r="G532" s="322" t="s">
        <v>70</v>
      </c>
      <c r="H532" s="319"/>
      <c r="I532" s="322" t="s">
        <v>90</v>
      </c>
      <c r="J532" s="323">
        <v>189872</v>
      </c>
      <c r="K532" s="319" t="s">
        <v>70</v>
      </c>
      <c r="L532" s="322"/>
      <c r="M532" s="322"/>
      <c r="N532" s="322"/>
    </row>
    <row r="533" spans="2:14" ht="15.6" thickBot="1" x14ac:dyDescent="0.4">
      <c r="C533" s="320" t="s">
        <v>2401</v>
      </c>
      <c r="D533" s="320" t="s">
        <v>2555</v>
      </c>
      <c r="E533" s="320" t="s">
        <v>2350</v>
      </c>
      <c r="F533" s="320" t="s">
        <v>64</v>
      </c>
      <c r="G533" s="320" t="s">
        <v>70</v>
      </c>
      <c r="H533" s="319"/>
      <c r="I533" s="320" t="s">
        <v>90</v>
      </c>
      <c r="J533" s="321">
        <v>189870</v>
      </c>
      <c r="K533" s="319" t="s">
        <v>70</v>
      </c>
      <c r="L533" s="320"/>
      <c r="M533" s="320"/>
      <c r="N533" s="320"/>
    </row>
    <row r="534" spans="2:14" ht="15.6" thickBot="1" x14ac:dyDescent="0.4">
      <c r="C534" s="320" t="s">
        <v>2504</v>
      </c>
      <c r="D534" s="320" t="s">
        <v>267</v>
      </c>
      <c r="E534" s="320" t="s">
        <v>2348</v>
      </c>
      <c r="F534" s="320" t="s">
        <v>70</v>
      </c>
      <c r="G534" s="320" t="s">
        <v>70</v>
      </c>
      <c r="H534" s="319"/>
      <c r="I534" s="320" t="s">
        <v>90</v>
      </c>
      <c r="J534" s="321">
        <v>188021.25</v>
      </c>
      <c r="K534" s="319" t="s">
        <v>70</v>
      </c>
      <c r="L534" s="320"/>
      <c r="M534" s="320"/>
      <c r="N534" s="320"/>
    </row>
    <row r="535" spans="2:14" ht="15.6" thickBot="1" x14ac:dyDescent="0.4">
      <c r="B535" s="318"/>
      <c r="C535" s="322" t="s">
        <v>2504</v>
      </c>
      <c r="D535" s="322" t="s">
        <v>2555</v>
      </c>
      <c r="E535" s="322" t="s">
        <v>2350</v>
      </c>
      <c r="F535" s="322" t="s">
        <v>64</v>
      </c>
      <c r="G535" s="322" t="s">
        <v>70</v>
      </c>
      <c r="H535" s="319"/>
      <c r="I535" s="322" t="s">
        <v>90</v>
      </c>
      <c r="J535" s="323">
        <v>188021.25</v>
      </c>
      <c r="K535" s="319" t="s">
        <v>70</v>
      </c>
      <c r="L535" s="322"/>
      <c r="M535" s="322"/>
      <c r="N535" s="322"/>
    </row>
    <row r="536" spans="2:14" ht="15.6" thickBot="1" x14ac:dyDescent="0.4">
      <c r="B536" s="318"/>
      <c r="C536" s="322" t="s">
        <v>2390</v>
      </c>
      <c r="D536" s="322" t="s">
        <v>269</v>
      </c>
      <c r="E536" s="322" t="s">
        <v>341</v>
      </c>
      <c r="F536" s="322" t="s">
        <v>70</v>
      </c>
      <c r="G536" s="322" t="s">
        <v>70</v>
      </c>
      <c r="H536" s="319"/>
      <c r="I536" s="322" t="s">
        <v>90</v>
      </c>
      <c r="J536" s="323">
        <v>180000</v>
      </c>
      <c r="K536" s="319" t="s">
        <v>70</v>
      </c>
      <c r="L536" s="322"/>
      <c r="M536" s="322"/>
      <c r="N536" s="322"/>
    </row>
    <row r="537" spans="2:14" ht="15.6" thickBot="1" x14ac:dyDescent="0.4">
      <c r="B537" s="318"/>
      <c r="C537" s="322" t="s">
        <v>2523</v>
      </c>
      <c r="D537" s="322" t="s">
        <v>267</v>
      </c>
      <c r="E537" s="322" t="s">
        <v>2348</v>
      </c>
      <c r="F537" s="322" t="s">
        <v>70</v>
      </c>
      <c r="G537" s="322" t="s">
        <v>70</v>
      </c>
      <c r="H537" s="319"/>
      <c r="I537" s="322" t="s">
        <v>90</v>
      </c>
      <c r="J537" s="323">
        <v>175747</v>
      </c>
      <c r="K537" s="319" t="s">
        <v>70</v>
      </c>
      <c r="L537" s="322"/>
      <c r="M537" s="322"/>
      <c r="N537" s="322"/>
    </row>
    <row r="538" spans="2:14" ht="15.6" thickBot="1" x14ac:dyDescent="0.4">
      <c r="B538" s="318"/>
      <c r="C538" s="322" t="s">
        <v>2399</v>
      </c>
      <c r="D538" s="322" t="s">
        <v>267</v>
      </c>
      <c r="E538" s="322" t="s">
        <v>2348</v>
      </c>
      <c r="F538" s="322" t="s">
        <v>70</v>
      </c>
      <c r="G538" s="322" t="s">
        <v>70</v>
      </c>
      <c r="H538" s="319"/>
      <c r="I538" s="322" t="s">
        <v>90</v>
      </c>
      <c r="J538" s="323">
        <v>173091</v>
      </c>
      <c r="K538" s="319" t="s">
        <v>70</v>
      </c>
      <c r="L538" s="322"/>
      <c r="M538" s="322"/>
      <c r="N538" s="322"/>
    </row>
    <row r="539" spans="2:14" ht="15.6" thickBot="1" x14ac:dyDescent="0.4">
      <c r="C539" s="320" t="s">
        <v>2399</v>
      </c>
      <c r="D539" s="320" t="s">
        <v>2555</v>
      </c>
      <c r="E539" s="320" t="s">
        <v>2350</v>
      </c>
      <c r="F539" s="320" t="s">
        <v>64</v>
      </c>
      <c r="G539" s="320" t="s">
        <v>70</v>
      </c>
      <c r="H539" s="319"/>
      <c r="I539" s="320" t="s">
        <v>90</v>
      </c>
      <c r="J539" s="321">
        <v>173090.75</v>
      </c>
      <c r="K539" s="319" t="s">
        <v>70</v>
      </c>
      <c r="L539" s="320"/>
      <c r="M539" s="320"/>
      <c r="N539" s="320"/>
    </row>
    <row r="540" spans="2:14" ht="15.6" thickBot="1" x14ac:dyDescent="0.4">
      <c r="C540" s="320" t="s">
        <v>2377</v>
      </c>
      <c r="D540" s="320" t="s">
        <v>269</v>
      </c>
      <c r="E540" s="320" t="s">
        <v>328</v>
      </c>
      <c r="F540" s="320" t="s">
        <v>70</v>
      </c>
      <c r="G540" s="320" t="s">
        <v>70</v>
      </c>
      <c r="H540" s="319"/>
      <c r="I540" s="320" t="s">
        <v>90</v>
      </c>
      <c r="J540" s="321">
        <v>172800</v>
      </c>
      <c r="K540" s="319" t="s">
        <v>70</v>
      </c>
      <c r="L540" s="320"/>
      <c r="M540" s="320"/>
      <c r="N540" s="320"/>
    </row>
    <row r="541" spans="2:14" ht="15.6" thickBot="1" x14ac:dyDescent="0.4">
      <c r="C541" s="320" t="s">
        <v>2391</v>
      </c>
      <c r="D541" s="320" t="s">
        <v>269</v>
      </c>
      <c r="E541" s="320" t="s">
        <v>342</v>
      </c>
      <c r="F541" s="320" t="s">
        <v>70</v>
      </c>
      <c r="G541" s="320" t="s">
        <v>70</v>
      </c>
      <c r="H541" s="319"/>
      <c r="I541" s="320" t="s">
        <v>90</v>
      </c>
      <c r="J541" s="321">
        <v>148813</v>
      </c>
      <c r="K541" s="319" t="s">
        <v>70</v>
      </c>
      <c r="L541" s="320"/>
      <c r="M541" s="320"/>
      <c r="N541" s="320"/>
    </row>
    <row r="542" spans="2:14" ht="15.6" thickBot="1" x14ac:dyDescent="0.4">
      <c r="C542" s="320" t="s">
        <v>290</v>
      </c>
      <c r="D542" s="320" t="s">
        <v>269</v>
      </c>
      <c r="E542" s="320" t="s">
        <v>328</v>
      </c>
      <c r="F542" s="320" t="s">
        <v>70</v>
      </c>
      <c r="G542" s="320" t="s">
        <v>70</v>
      </c>
      <c r="H542" s="319"/>
      <c r="I542" s="320" t="s">
        <v>90</v>
      </c>
      <c r="J542" s="321">
        <v>144000</v>
      </c>
      <c r="K542" s="319" t="s">
        <v>70</v>
      </c>
      <c r="L542" s="320"/>
      <c r="M542" s="320"/>
      <c r="N542" s="320"/>
    </row>
    <row r="543" spans="2:14" ht="15.6" thickBot="1" x14ac:dyDescent="0.4">
      <c r="B543" s="318"/>
      <c r="C543" s="322" t="s">
        <v>2351</v>
      </c>
      <c r="D543" s="322" t="s">
        <v>269</v>
      </c>
      <c r="E543" s="322" t="s">
        <v>341</v>
      </c>
      <c r="F543" s="322" t="s">
        <v>70</v>
      </c>
      <c r="G543" s="322" t="s">
        <v>70</v>
      </c>
      <c r="H543" s="319"/>
      <c r="I543" s="322" t="s">
        <v>90</v>
      </c>
      <c r="J543" s="323">
        <v>144000</v>
      </c>
      <c r="K543" s="319" t="s">
        <v>70</v>
      </c>
      <c r="L543" s="322"/>
      <c r="M543" s="322"/>
      <c r="N543" s="322"/>
    </row>
    <row r="544" spans="2:14" ht="15.6" thickBot="1" x14ac:dyDescent="0.4">
      <c r="C544" s="320" t="s">
        <v>2410</v>
      </c>
      <c r="D544" s="320" t="s">
        <v>267</v>
      </c>
      <c r="E544" s="320" t="s">
        <v>2348</v>
      </c>
      <c r="F544" s="320" t="s">
        <v>70</v>
      </c>
      <c r="G544" s="320" t="s">
        <v>70</v>
      </c>
      <c r="H544" s="319"/>
      <c r="I544" s="320" t="s">
        <v>90</v>
      </c>
      <c r="J544" s="321">
        <v>141575</v>
      </c>
      <c r="K544" s="319" t="s">
        <v>70</v>
      </c>
      <c r="L544" s="320"/>
      <c r="M544" s="320"/>
      <c r="N544" s="320"/>
    </row>
    <row r="545" spans="2:14" ht="15.6" thickBot="1" x14ac:dyDescent="0.4">
      <c r="B545" s="318"/>
      <c r="C545" s="322" t="s">
        <v>2410</v>
      </c>
      <c r="D545" s="322" t="s">
        <v>2555</v>
      </c>
      <c r="E545" s="322" t="s">
        <v>2350</v>
      </c>
      <c r="F545" s="322" t="s">
        <v>64</v>
      </c>
      <c r="G545" s="322" t="s">
        <v>70</v>
      </c>
      <c r="H545" s="319"/>
      <c r="I545" s="322" t="s">
        <v>90</v>
      </c>
      <c r="J545" s="323">
        <v>141575</v>
      </c>
      <c r="K545" s="319" t="s">
        <v>70</v>
      </c>
      <c r="L545" s="322"/>
      <c r="M545" s="322"/>
      <c r="N545" s="322"/>
    </row>
    <row r="546" spans="2:14" ht="15.6" thickBot="1" x14ac:dyDescent="0.4">
      <c r="B546" s="318"/>
      <c r="C546" s="322" t="s">
        <v>2538</v>
      </c>
      <c r="D546" s="322" t="s">
        <v>267</v>
      </c>
      <c r="E546" s="322" t="s">
        <v>2349</v>
      </c>
      <c r="F546" s="322" t="s">
        <v>64</v>
      </c>
      <c r="G546" s="322" t="s">
        <v>70</v>
      </c>
      <c r="H546" s="319"/>
      <c r="I546" s="322" t="s">
        <v>90</v>
      </c>
      <c r="J546" s="323">
        <v>113490</v>
      </c>
      <c r="K546" s="319" t="s">
        <v>70</v>
      </c>
      <c r="L546" s="322"/>
      <c r="M546" s="322"/>
      <c r="N546" s="322"/>
    </row>
    <row r="547" spans="2:14" ht="15.6" thickBot="1" x14ac:dyDescent="0.4">
      <c r="B547" s="318"/>
      <c r="C547" s="322" t="s">
        <v>2535</v>
      </c>
      <c r="D547" s="322" t="s">
        <v>267</v>
      </c>
      <c r="E547" s="322" t="s">
        <v>2348</v>
      </c>
      <c r="F547" s="322" t="s">
        <v>70</v>
      </c>
      <c r="G547" s="322" t="s">
        <v>70</v>
      </c>
      <c r="H547" s="319"/>
      <c r="I547" s="322" t="s">
        <v>90</v>
      </c>
      <c r="J547" s="323">
        <v>112500</v>
      </c>
      <c r="K547" s="319" t="s">
        <v>70</v>
      </c>
      <c r="L547" s="322"/>
      <c r="M547" s="322"/>
      <c r="N547" s="322"/>
    </row>
    <row r="548" spans="2:14" ht="15.6" thickBot="1" x14ac:dyDescent="0.4">
      <c r="B548" s="318"/>
      <c r="C548" s="322" t="s">
        <v>2505</v>
      </c>
      <c r="D548" s="322" t="s">
        <v>267</v>
      </c>
      <c r="E548" s="322" t="s">
        <v>2348</v>
      </c>
      <c r="F548" s="322" t="s">
        <v>70</v>
      </c>
      <c r="G548" s="322" t="s">
        <v>70</v>
      </c>
      <c r="H548" s="319"/>
      <c r="I548" s="322" t="s">
        <v>90</v>
      </c>
      <c r="J548" s="323">
        <v>109771.25</v>
      </c>
      <c r="K548" s="319" t="s">
        <v>70</v>
      </c>
      <c r="L548" s="322"/>
      <c r="M548" s="322"/>
      <c r="N548" s="322"/>
    </row>
    <row r="549" spans="2:14" ht="15.6" thickBot="1" x14ac:dyDescent="0.4">
      <c r="C549" s="320" t="s">
        <v>2505</v>
      </c>
      <c r="D549" s="320" t="s">
        <v>2555</v>
      </c>
      <c r="E549" s="320" t="s">
        <v>2350</v>
      </c>
      <c r="F549" s="320" t="s">
        <v>64</v>
      </c>
      <c r="G549" s="320" t="s">
        <v>70</v>
      </c>
      <c r="H549" s="319"/>
      <c r="I549" s="320" t="s">
        <v>90</v>
      </c>
      <c r="J549" s="321">
        <v>109771.25</v>
      </c>
      <c r="K549" s="319" t="s">
        <v>70</v>
      </c>
      <c r="L549" s="320"/>
      <c r="M549" s="320"/>
      <c r="N549" s="320"/>
    </row>
    <row r="550" spans="2:14" ht="15.6" thickBot="1" x14ac:dyDescent="0.4">
      <c r="B550" s="318"/>
      <c r="C550" s="322" t="s">
        <v>2507</v>
      </c>
      <c r="D550" s="322" t="s">
        <v>267</v>
      </c>
      <c r="E550" s="322" t="s">
        <v>2348</v>
      </c>
      <c r="F550" s="322" t="s">
        <v>70</v>
      </c>
      <c r="G550" s="322" t="s">
        <v>70</v>
      </c>
      <c r="H550" s="319"/>
      <c r="I550" s="322" t="s">
        <v>90</v>
      </c>
      <c r="J550" s="323">
        <v>100000</v>
      </c>
      <c r="K550" s="319" t="s">
        <v>70</v>
      </c>
      <c r="L550" s="322"/>
      <c r="M550" s="322"/>
      <c r="N550" s="322"/>
    </row>
    <row r="551" spans="2:14" ht="15.6" thickBot="1" x14ac:dyDescent="0.4">
      <c r="C551" s="320" t="s">
        <v>2507</v>
      </c>
      <c r="D551" s="320" t="s">
        <v>2555</v>
      </c>
      <c r="E551" s="320" t="s">
        <v>2350</v>
      </c>
      <c r="F551" s="320" t="s">
        <v>64</v>
      </c>
      <c r="G551" s="320" t="s">
        <v>70</v>
      </c>
      <c r="H551" s="319"/>
      <c r="I551" s="320" t="s">
        <v>90</v>
      </c>
      <c r="J551" s="321">
        <v>100000</v>
      </c>
      <c r="K551" s="319" t="s">
        <v>70</v>
      </c>
      <c r="L551" s="320"/>
      <c r="M551" s="320"/>
      <c r="N551" s="320"/>
    </row>
    <row r="552" spans="2:14" ht="15.6" thickBot="1" x14ac:dyDescent="0.4">
      <c r="C552" s="320" t="s">
        <v>2508</v>
      </c>
      <c r="D552" s="320" t="s">
        <v>267</v>
      </c>
      <c r="E552" s="320" t="s">
        <v>2348</v>
      </c>
      <c r="F552" s="320" t="s">
        <v>70</v>
      </c>
      <c r="G552" s="320" t="s">
        <v>70</v>
      </c>
      <c r="H552" s="319"/>
      <c r="I552" s="320" t="s">
        <v>90</v>
      </c>
      <c r="J552" s="321">
        <v>100000</v>
      </c>
      <c r="K552" s="319" t="s">
        <v>70</v>
      </c>
      <c r="L552" s="320"/>
      <c r="M552" s="320"/>
      <c r="N552" s="320"/>
    </row>
    <row r="553" spans="2:14" ht="15.6" thickBot="1" x14ac:dyDescent="0.4">
      <c r="B553" s="318"/>
      <c r="C553" s="322" t="s">
        <v>2508</v>
      </c>
      <c r="D553" s="322" t="s">
        <v>2555</v>
      </c>
      <c r="E553" s="322" t="s">
        <v>2350</v>
      </c>
      <c r="F553" s="322" t="s">
        <v>64</v>
      </c>
      <c r="G553" s="322" t="s">
        <v>70</v>
      </c>
      <c r="H553" s="319"/>
      <c r="I553" s="322" t="s">
        <v>90</v>
      </c>
      <c r="J553" s="323">
        <v>100000</v>
      </c>
      <c r="K553" s="319" t="s">
        <v>70</v>
      </c>
      <c r="L553" s="322"/>
      <c r="M553" s="322"/>
      <c r="N553" s="322"/>
    </row>
    <row r="554" spans="2:14" ht="15.6" thickBot="1" x14ac:dyDescent="0.4">
      <c r="B554" s="318"/>
      <c r="C554" s="322" t="s">
        <v>2509</v>
      </c>
      <c r="D554" s="322" t="s">
        <v>267</v>
      </c>
      <c r="E554" s="322" t="s">
        <v>2348</v>
      </c>
      <c r="F554" s="322" t="s">
        <v>70</v>
      </c>
      <c r="G554" s="322" t="s">
        <v>70</v>
      </c>
      <c r="H554" s="319"/>
      <c r="I554" s="322" t="s">
        <v>90</v>
      </c>
      <c r="J554" s="323">
        <v>100000</v>
      </c>
      <c r="K554" s="319" t="s">
        <v>70</v>
      </c>
      <c r="L554" s="322"/>
      <c r="M554" s="322"/>
      <c r="N554" s="322"/>
    </row>
    <row r="555" spans="2:14" ht="15.6" thickBot="1" x14ac:dyDescent="0.4">
      <c r="C555" s="320" t="s">
        <v>2509</v>
      </c>
      <c r="D555" s="320" t="s">
        <v>2555</v>
      </c>
      <c r="E555" s="320" t="s">
        <v>2350</v>
      </c>
      <c r="F555" s="320" t="s">
        <v>64</v>
      </c>
      <c r="G555" s="320" t="s">
        <v>70</v>
      </c>
      <c r="H555" s="319"/>
      <c r="I555" s="320" t="s">
        <v>90</v>
      </c>
      <c r="J555" s="321">
        <v>100000</v>
      </c>
      <c r="K555" s="319" t="s">
        <v>70</v>
      </c>
      <c r="L555" s="320"/>
      <c r="M555" s="320"/>
      <c r="N555" s="320"/>
    </row>
    <row r="556" spans="2:14" ht="15.6" thickBot="1" x14ac:dyDescent="0.4">
      <c r="C556" s="320" t="s">
        <v>2510</v>
      </c>
      <c r="D556" s="320" t="s">
        <v>267</v>
      </c>
      <c r="E556" s="320" t="s">
        <v>2348</v>
      </c>
      <c r="F556" s="320" t="s">
        <v>70</v>
      </c>
      <c r="G556" s="320" t="s">
        <v>70</v>
      </c>
      <c r="H556" s="319"/>
      <c r="I556" s="320" t="s">
        <v>90</v>
      </c>
      <c r="J556" s="321">
        <v>100000</v>
      </c>
      <c r="K556" s="319" t="s">
        <v>70</v>
      </c>
      <c r="L556" s="320"/>
      <c r="M556" s="320"/>
      <c r="N556" s="320"/>
    </row>
    <row r="557" spans="2:14" ht="15.6" thickBot="1" x14ac:dyDescent="0.4">
      <c r="B557" s="318"/>
      <c r="C557" s="322" t="s">
        <v>2510</v>
      </c>
      <c r="D557" s="322" t="s">
        <v>2555</v>
      </c>
      <c r="E557" s="322" t="s">
        <v>2350</v>
      </c>
      <c r="F557" s="322" t="s">
        <v>64</v>
      </c>
      <c r="G557" s="322" t="s">
        <v>70</v>
      </c>
      <c r="H557" s="319"/>
      <c r="I557" s="322" t="s">
        <v>90</v>
      </c>
      <c r="J557" s="323">
        <v>100000</v>
      </c>
      <c r="K557" s="319" t="s">
        <v>70</v>
      </c>
      <c r="L557" s="322"/>
      <c r="M557" s="322"/>
      <c r="N557" s="322"/>
    </row>
    <row r="558" spans="2:14" ht="15.6" thickBot="1" x14ac:dyDescent="0.4">
      <c r="B558" s="318"/>
      <c r="C558" s="322" t="s">
        <v>2428</v>
      </c>
      <c r="D558" s="322" t="s">
        <v>2555</v>
      </c>
      <c r="E558" s="322" t="s">
        <v>346</v>
      </c>
      <c r="F558" s="322" t="s">
        <v>64</v>
      </c>
      <c r="G558" s="322" t="s">
        <v>70</v>
      </c>
      <c r="H558" s="319"/>
      <c r="I558" s="322" t="s">
        <v>90</v>
      </c>
      <c r="J558" s="323">
        <v>100000</v>
      </c>
      <c r="K558" s="319" t="s">
        <v>70</v>
      </c>
      <c r="L558" s="322"/>
      <c r="M558" s="322"/>
      <c r="N558" s="322"/>
    </row>
    <row r="559" spans="2:14" ht="15.6" thickBot="1" x14ac:dyDescent="0.4">
      <c r="C559" s="320" t="s">
        <v>2439</v>
      </c>
      <c r="D559" s="320" t="s">
        <v>2555</v>
      </c>
      <c r="E559" s="320" t="s">
        <v>346</v>
      </c>
      <c r="F559" s="320" t="s">
        <v>64</v>
      </c>
      <c r="G559" s="320" t="s">
        <v>70</v>
      </c>
      <c r="H559" s="319"/>
      <c r="I559" s="320" t="s">
        <v>90</v>
      </c>
      <c r="J559" s="321">
        <v>100000</v>
      </c>
      <c r="K559" s="319" t="s">
        <v>70</v>
      </c>
      <c r="L559" s="320"/>
      <c r="M559" s="320"/>
      <c r="N559" s="320"/>
    </row>
    <row r="560" spans="2:14" ht="15.6" thickBot="1" x14ac:dyDescent="0.4">
      <c r="B560" s="318"/>
      <c r="C560" s="322" t="s">
        <v>2446</v>
      </c>
      <c r="D560" s="322" t="s">
        <v>2555</v>
      </c>
      <c r="E560" s="322" t="s">
        <v>346</v>
      </c>
      <c r="F560" s="322" t="s">
        <v>64</v>
      </c>
      <c r="G560" s="322" t="s">
        <v>70</v>
      </c>
      <c r="H560" s="319"/>
      <c r="I560" s="322" t="s">
        <v>90</v>
      </c>
      <c r="J560" s="323">
        <v>100000</v>
      </c>
      <c r="K560" s="319" t="s">
        <v>70</v>
      </c>
      <c r="L560" s="322"/>
      <c r="M560" s="322"/>
      <c r="N560" s="322"/>
    </row>
    <row r="561" spans="2:14" ht="15.6" thickBot="1" x14ac:dyDescent="0.4">
      <c r="C561" s="320" t="s">
        <v>2451</v>
      </c>
      <c r="D561" s="320" t="s">
        <v>2555</v>
      </c>
      <c r="E561" s="320" t="s">
        <v>346</v>
      </c>
      <c r="F561" s="320" t="s">
        <v>64</v>
      </c>
      <c r="G561" s="320" t="s">
        <v>70</v>
      </c>
      <c r="H561" s="319"/>
      <c r="I561" s="320" t="s">
        <v>90</v>
      </c>
      <c r="J561" s="321">
        <v>100000</v>
      </c>
      <c r="K561" s="319" t="s">
        <v>70</v>
      </c>
      <c r="L561" s="320"/>
      <c r="M561" s="320"/>
      <c r="N561" s="320"/>
    </row>
    <row r="562" spans="2:14" ht="15.6" thickBot="1" x14ac:dyDescent="0.4">
      <c r="C562" s="320" t="s">
        <v>2453</v>
      </c>
      <c r="D562" s="320" t="s">
        <v>2555</v>
      </c>
      <c r="E562" s="320" t="s">
        <v>346</v>
      </c>
      <c r="F562" s="320" t="s">
        <v>64</v>
      </c>
      <c r="G562" s="320" t="s">
        <v>70</v>
      </c>
      <c r="H562" s="319"/>
      <c r="I562" s="320" t="s">
        <v>90</v>
      </c>
      <c r="J562" s="321">
        <v>100000</v>
      </c>
      <c r="K562" s="319" t="s">
        <v>70</v>
      </c>
      <c r="L562" s="320"/>
      <c r="M562" s="320"/>
      <c r="N562" s="320"/>
    </row>
    <row r="563" spans="2:14" ht="15.6" thickBot="1" x14ac:dyDescent="0.4">
      <c r="B563" s="318"/>
      <c r="C563" s="322" t="s">
        <v>2454</v>
      </c>
      <c r="D563" s="322" t="s">
        <v>2555</v>
      </c>
      <c r="E563" s="322" t="s">
        <v>346</v>
      </c>
      <c r="F563" s="322" t="s">
        <v>64</v>
      </c>
      <c r="G563" s="322" t="s">
        <v>70</v>
      </c>
      <c r="H563" s="319"/>
      <c r="I563" s="322" t="s">
        <v>90</v>
      </c>
      <c r="J563" s="323">
        <v>100000</v>
      </c>
      <c r="K563" s="319" t="s">
        <v>70</v>
      </c>
      <c r="L563" s="322"/>
      <c r="M563" s="322"/>
      <c r="N563" s="322"/>
    </row>
    <row r="564" spans="2:14" ht="15.6" thickBot="1" x14ac:dyDescent="0.4">
      <c r="B564" s="318"/>
      <c r="C564" s="322" t="s">
        <v>2472</v>
      </c>
      <c r="D564" s="322" t="s">
        <v>2555</v>
      </c>
      <c r="E564" s="322" t="s">
        <v>346</v>
      </c>
      <c r="F564" s="322" t="s">
        <v>64</v>
      </c>
      <c r="G564" s="322" t="s">
        <v>70</v>
      </c>
      <c r="H564" s="319"/>
      <c r="I564" s="322" t="s">
        <v>90</v>
      </c>
      <c r="J564" s="323">
        <v>100000</v>
      </c>
      <c r="K564" s="319" t="s">
        <v>70</v>
      </c>
      <c r="L564" s="322"/>
      <c r="M564" s="322"/>
      <c r="N564" s="322"/>
    </row>
    <row r="565" spans="2:14" ht="15.6" thickBot="1" x14ac:dyDescent="0.4">
      <c r="B565" s="318"/>
      <c r="C565" s="322" t="s">
        <v>2474</v>
      </c>
      <c r="D565" s="322" t="s">
        <v>2555</v>
      </c>
      <c r="E565" s="322" t="s">
        <v>346</v>
      </c>
      <c r="F565" s="322" t="s">
        <v>64</v>
      </c>
      <c r="G565" s="322" t="s">
        <v>70</v>
      </c>
      <c r="H565" s="319"/>
      <c r="I565" s="322" t="s">
        <v>90</v>
      </c>
      <c r="J565" s="323">
        <v>100000</v>
      </c>
      <c r="K565" s="319" t="s">
        <v>70</v>
      </c>
      <c r="L565" s="322"/>
      <c r="M565" s="322"/>
      <c r="N565" s="322"/>
    </row>
    <row r="566" spans="2:14" ht="15.6" thickBot="1" x14ac:dyDescent="0.4">
      <c r="B566" s="318"/>
      <c r="C566" s="322" t="s">
        <v>2476</v>
      </c>
      <c r="D566" s="322" t="s">
        <v>2555</v>
      </c>
      <c r="E566" s="322" t="s">
        <v>346</v>
      </c>
      <c r="F566" s="322" t="s">
        <v>64</v>
      </c>
      <c r="G566" s="322" t="s">
        <v>70</v>
      </c>
      <c r="H566" s="319"/>
      <c r="I566" s="322" t="s">
        <v>90</v>
      </c>
      <c r="J566" s="323">
        <v>100000</v>
      </c>
      <c r="K566" s="319" t="s">
        <v>70</v>
      </c>
      <c r="L566" s="322"/>
      <c r="M566" s="322"/>
      <c r="N566" s="322"/>
    </row>
    <row r="567" spans="2:14" ht="15.6" thickBot="1" x14ac:dyDescent="0.4">
      <c r="C567" s="320" t="s">
        <v>2479</v>
      </c>
      <c r="D567" s="320" t="s">
        <v>2555</v>
      </c>
      <c r="E567" s="320" t="s">
        <v>346</v>
      </c>
      <c r="F567" s="320" t="s">
        <v>64</v>
      </c>
      <c r="G567" s="320" t="s">
        <v>70</v>
      </c>
      <c r="H567" s="319"/>
      <c r="I567" s="320" t="s">
        <v>90</v>
      </c>
      <c r="J567" s="321">
        <v>100000</v>
      </c>
      <c r="K567" s="319" t="s">
        <v>70</v>
      </c>
      <c r="L567" s="320"/>
      <c r="M567" s="320"/>
      <c r="N567" s="320"/>
    </row>
    <row r="568" spans="2:14" ht="15.6" thickBot="1" x14ac:dyDescent="0.4">
      <c r="B568" s="318"/>
      <c r="C568" s="322" t="s">
        <v>2484</v>
      </c>
      <c r="D568" s="322" t="s">
        <v>2555</v>
      </c>
      <c r="E568" s="322" t="s">
        <v>346</v>
      </c>
      <c r="F568" s="322" t="s">
        <v>64</v>
      </c>
      <c r="G568" s="322" t="s">
        <v>70</v>
      </c>
      <c r="H568" s="319"/>
      <c r="I568" s="322" t="s">
        <v>90</v>
      </c>
      <c r="J568" s="323">
        <v>100000</v>
      </c>
      <c r="K568" s="319" t="s">
        <v>70</v>
      </c>
      <c r="L568" s="322"/>
      <c r="M568" s="322"/>
      <c r="N568" s="322"/>
    </row>
    <row r="569" spans="2:14" ht="15.6" thickBot="1" x14ac:dyDescent="0.4">
      <c r="B569" s="318"/>
      <c r="C569" s="322" t="s">
        <v>2490</v>
      </c>
      <c r="D569" s="322" t="s">
        <v>2555</v>
      </c>
      <c r="E569" s="322" t="s">
        <v>346</v>
      </c>
      <c r="F569" s="322" t="s">
        <v>64</v>
      </c>
      <c r="G569" s="322" t="s">
        <v>70</v>
      </c>
      <c r="H569" s="319"/>
      <c r="I569" s="322" t="s">
        <v>90</v>
      </c>
      <c r="J569" s="323">
        <v>100000</v>
      </c>
      <c r="K569" s="319" t="s">
        <v>70</v>
      </c>
      <c r="L569" s="322"/>
      <c r="M569" s="322"/>
      <c r="N569" s="322"/>
    </row>
    <row r="570" spans="2:14" ht="15.6" thickBot="1" x14ac:dyDescent="0.4">
      <c r="B570" s="318"/>
      <c r="C570" s="322" t="s">
        <v>2445</v>
      </c>
      <c r="D570" s="322" t="s">
        <v>2555</v>
      </c>
      <c r="E570" s="322" t="s">
        <v>348</v>
      </c>
      <c r="F570" s="322" t="s">
        <v>64</v>
      </c>
      <c r="G570" s="322" t="s">
        <v>70</v>
      </c>
      <c r="H570" s="319"/>
      <c r="I570" s="322" t="s">
        <v>90</v>
      </c>
      <c r="J570" s="323">
        <v>93750</v>
      </c>
      <c r="K570" s="319" t="s">
        <v>70</v>
      </c>
      <c r="L570" s="322"/>
      <c r="M570" s="322"/>
      <c r="N570" s="322"/>
    </row>
    <row r="571" spans="2:14" ht="15.6" thickBot="1" x14ac:dyDescent="0.4">
      <c r="B571" s="318"/>
      <c r="C571" s="322" t="s">
        <v>2353</v>
      </c>
      <c r="D571" s="322" t="s">
        <v>269</v>
      </c>
      <c r="E571" s="322" t="s">
        <v>341</v>
      </c>
      <c r="F571" s="322" t="s">
        <v>70</v>
      </c>
      <c r="G571" s="322" t="s">
        <v>70</v>
      </c>
      <c r="H571" s="319"/>
      <c r="I571" s="322" t="s">
        <v>90</v>
      </c>
      <c r="J571" s="323">
        <v>90000</v>
      </c>
      <c r="K571" s="319" t="s">
        <v>70</v>
      </c>
      <c r="L571" s="322"/>
      <c r="M571" s="322"/>
      <c r="N571" s="322"/>
    </row>
    <row r="572" spans="2:14" ht="15.6" thickBot="1" x14ac:dyDescent="0.4">
      <c r="C572" s="320" t="s">
        <v>2536</v>
      </c>
      <c r="D572" s="320" t="s">
        <v>267</v>
      </c>
      <c r="E572" s="320" t="s">
        <v>2348</v>
      </c>
      <c r="F572" s="320" t="s">
        <v>70</v>
      </c>
      <c r="G572" s="320" t="s">
        <v>70</v>
      </c>
      <c r="H572" s="319"/>
      <c r="I572" s="320" t="s">
        <v>90</v>
      </c>
      <c r="J572" s="321">
        <v>85750</v>
      </c>
      <c r="K572" s="319" t="s">
        <v>70</v>
      </c>
      <c r="L572" s="320"/>
      <c r="M572" s="320"/>
      <c r="N572" s="320"/>
    </row>
    <row r="573" spans="2:14" ht="15.6" thickBot="1" x14ac:dyDescent="0.4">
      <c r="B573" s="318"/>
      <c r="C573" s="322" t="s">
        <v>2397</v>
      </c>
      <c r="D573" s="322" t="s">
        <v>269</v>
      </c>
      <c r="E573" s="322" t="s">
        <v>341</v>
      </c>
      <c r="F573" s="322" t="s">
        <v>70</v>
      </c>
      <c r="G573" s="322" t="s">
        <v>70</v>
      </c>
      <c r="H573" s="319"/>
      <c r="I573" s="322" t="s">
        <v>90</v>
      </c>
      <c r="J573" s="323">
        <v>84000</v>
      </c>
      <c r="K573" s="319" t="s">
        <v>70</v>
      </c>
      <c r="L573" s="322"/>
      <c r="M573" s="322"/>
      <c r="N573" s="322"/>
    </row>
    <row r="574" spans="2:14" ht="15.6" thickBot="1" x14ac:dyDescent="0.4">
      <c r="C574" s="320" t="s">
        <v>2530</v>
      </c>
      <c r="D574" s="320" t="s">
        <v>267</v>
      </c>
      <c r="E574" s="320" t="s">
        <v>2348</v>
      </c>
      <c r="F574" s="320" t="s">
        <v>70</v>
      </c>
      <c r="G574" s="320" t="s">
        <v>70</v>
      </c>
      <c r="H574" s="319"/>
      <c r="I574" s="320" t="s">
        <v>90</v>
      </c>
      <c r="J574" s="321">
        <v>77500</v>
      </c>
      <c r="K574" s="319" t="s">
        <v>70</v>
      </c>
      <c r="L574" s="320"/>
      <c r="M574" s="320"/>
      <c r="N574" s="320"/>
    </row>
    <row r="575" spans="2:14" ht="15.6" thickBot="1" x14ac:dyDescent="0.4">
      <c r="B575" s="318"/>
      <c r="C575" s="322" t="s">
        <v>2537</v>
      </c>
      <c r="D575" s="322" t="s">
        <v>267</v>
      </c>
      <c r="E575" s="322" t="s">
        <v>2348</v>
      </c>
      <c r="F575" s="322" t="s">
        <v>70</v>
      </c>
      <c r="G575" s="322" t="s">
        <v>70</v>
      </c>
      <c r="H575" s="319"/>
      <c r="I575" s="322" t="s">
        <v>90</v>
      </c>
      <c r="J575" s="323">
        <v>75687</v>
      </c>
      <c r="K575" s="319" t="s">
        <v>70</v>
      </c>
      <c r="L575" s="322"/>
      <c r="M575" s="322"/>
      <c r="N575" s="322"/>
    </row>
    <row r="576" spans="2:14" ht="15.6" thickBot="1" x14ac:dyDescent="0.4">
      <c r="C576" s="320" t="s">
        <v>2544</v>
      </c>
      <c r="D576" s="320" t="s">
        <v>2554</v>
      </c>
      <c r="E576" s="320" t="s">
        <v>2357</v>
      </c>
      <c r="F576" s="320" t="s">
        <v>64</v>
      </c>
      <c r="G576" s="320" t="s">
        <v>70</v>
      </c>
      <c r="H576" s="319"/>
      <c r="I576" s="320" t="s">
        <v>90</v>
      </c>
      <c r="J576" s="321">
        <v>73718</v>
      </c>
      <c r="K576" s="319" t="s">
        <v>70</v>
      </c>
      <c r="L576" s="320"/>
      <c r="M576" s="320"/>
      <c r="N576" s="320"/>
    </row>
    <row r="577" spans="2:14" ht="15.6" thickBot="1" x14ac:dyDescent="0.4">
      <c r="C577" s="320" t="s">
        <v>2544</v>
      </c>
      <c r="D577" s="320" t="s">
        <v>2554</v>
      </c>
      <c r="E577" s="320" t="s">
        <v>2359</v>
      </c>
      <c r="F577" s="320" t="s">
        <v>64</v>
      </c>
      <c r="G577" s="320" t="s">
        <v>70</v>
      </c>
      <c r="H577" s="319"/>
      <c r="I577" s="320" t="s">
        <v>90</v>
      </c>
      <c r="J577" s="321">
        <v>73717.560000000012</v>
      </c>
      <c r="K577" s="319" t="s">
        <v>70</v>
      </c>
      <c r="L577" s="320"/>
      <c r="M577" s="320"/>
      <c r="N577" s="320"/>
    </row>
    <row r="578" spans="2:14" ht="15.6" thickBot="1" x14ac:dyDescent="0.4">
      <c r="C578" s="320" t="s">
        <v>2379</v>
      </c>
      <c r="D578" s="320" t="s">
        <v>269</v>
      </c>
      <c r="E578" s="320" t="s">
        <v>341</v>
      </c>
      <c r="F578" s="320" t="s">
        <v>70</v>
      </c>
      <c r="G578" s="320" t="s">
        <v>70</v>
      </c>
      <c r="H578" s="319"/>
      <c r="I578" s="320" t="s">
        <v>90</v>
      </c>
      <c r="J578" s="321">
        <v>72000</v>
      </c>
      <c r="K578" s="319" t="s">
        <v>70</v>
      </c>
      <c r="L578" s="320"/>
      <c r="M578" s="320"/>
      <c r="N578" s="320"/>
    </row>
    <row r="579" spans="2:14" ht="15.6" thickBot="1" x14ac:dyDescent="0.4">
      <c r="C579" s="320" t="s">
        <v>2388</v>
      </c>
      <c r="D579" s="320" t="s">
        <v>269</v>
      </c>
      <c r="E579" s="320" t="s">
        <v>328</v>
      </c>
      <c r="F579" s="320" t="s">
        <v>70</v>
      </c>
      <c r="G579" s="320" t="s">
        <v>70</v>
      </c>
      <c r="H579" s="319"/>
      <c r="I579" s="320" t="s">
        <v>90</v>
      </c>
      <c r="J579" s="321">
        <v>72000</v>
      </c>
      <c r="K579" s="319" t="s">
        <v>70</v>
      </c>
      <c r="L579" s="320"/>
      <c r="M579" s="320"/>
      <c r="N579" s="320"/>
    </row>
    <row r="580" spans="2:14" ht="15.6" thickBot="1" x14ac:dyDescent="0.4">
      <c r="B580" s="318"/>
      <c r="C580" s="322" t="s">
        <v>2396</v>
      </c>
      <c r="D580" s="322" t="s">
        <v>269</v>
      </c>
      <c r="E580" s="322" t="s">
        <v>328</v>
      </c>
      <c r="F580" s="322" t="s">
        <v>70</v>
      </c>
      <c r="G580" s="322" t="s">
        <v>70</v>
      </c>
      <c r="H580" s="319"/>
      <c r="I580" s="322" t="s">
        <v>90</v>
      </c>
      <c r="J580" s="323">
        <v>72000</v>
      </c>
      <c r="K580" s="319" t="s">
        <v>70</v>
      </c>
      <c r="L580" s="322"/>
      <c r="M580" s="322"/>
      <c r="N580" s="322"/>
    </row>
    <row r="581" spans="2:14" ht="15.6" thickBot="1" x14ac:dyDescent="0.4">
      <c r="C581" s="320" t="s">
        <v>2401</v>
      </c>
      <c r="D581" s="320" t="s">
        <v>269</v>
      </c>
      <c r="E581" s="320" t="s">
        <v>328</v>
      </c>
      <c r="F581" s="320" t="s">
        <v>70</v>
      </c>
      <c r="G581" s="320" t="s">
        <v>70</v>
      </c>
      <c r="H581" s="319"/>
      <c r="I581" s="320" t="s">
        <v>90</v>
      </c>
      <c r="J581" s="321">
        <v>72000</v>
      </c>
      <c r="K581" s="319" t="s">
        <v>70</v>
      </c>
      <c r="L581" s="320"/>
      <c r="M581" s="320"/>
      <c r="N581" s="320"/>
    </row>
    <row r="582" spans="2:14" ht="15.6" thickBot="1" x14ac:dyDescent="0.4">
      <c r="B582" s="318"/>
      <c r="C582" s="322" t="s">
        <v>2471</v>
      </c>
      <c r="D582" s="322" t="s">
        <v>2555</v>
      </c>
      <c r="E582" s="322" t="s">
        <v>348</v>
      </c>
      <c r="F582" s="322" t="s">
        <v>64</v>
      </c>
      <c r="G582" s="322" t="s">
        <v>70</v>
      </c>
      <c r="H582" s="319"/>
      <c r="I582" s="322" t="s">
        <v>90</v>
      </c>
      <c r="J582" s="323">
        <v>62500</v>
      </c>
      <c r="K582" s="319" t="s">
        <v>70</v>
      </c>
      <c r="L582" s="322"/>
      <c r="M582" s="322"/>
      <c r="N582" s="322"/>
    </row>
    <row r="583" spans="2:14" ht="15.6" thickBot="1" x14ac:dyDescent="0.4">
      <c r="B583" s="318"/>
      <c r="C583" s="322" t="s">
        <v>2495</v>
      </c>
      <c r="D583" s="322" t="s">
        <v>2555</v>
      </c>
      <c r="E583" s="322" t="s">
        <v>348</v>
      </c>
      <c r="F583" s="322" t="s">
        <v>64</v>
      </c>
      <c r="G583" s="322" t="s">
        <v>70</v>
      </c>
      <c r="H583" s="319"/>
      <c r="I583" s="322" t="s">
        <v>90</v>
      </c>
      <c r="J583" s="323">
        <v>62500</v>
      </c>
      <c r="K583" s="319" t="s">
        <v>70</v>
      </c>
      <c r="L583" s="322"/>
      <c r="M583" s="322"/>
      <c r="N583" s="322"/>
    </row>
    <row r="584" spans="2:14" ht="15.6" thickBot="1" x14ac:dyDescent="0.4">
      <c r="B584" s="318"/>
      <c r="C584" s="320" t="s">
        <v>2575</v>
      </c>
      <c r="D584" s="322" t="s">
        <v>2556</v>
      </c>
      <c r="E584" s="322" t="s">
        <v>2550</v>
      </c>
      <c r="F584" s="322" t="s">
        <v>64</v>
      </c>
      <c r="G584" s="322" t="s">
        <v>70</v>
      </c>
      <c r="H584" s="319"/>
      <c r="I584" s="322" t="s">
        <v>90</v>
      </c>
      <c r="J584" s="323">
        <v>60000</v>
      </c>
      <c r="K584" s="319" t="s">
        <v>70</v>
      </c>
      <c r="L584" s="322"/>
      <c r="M584" s="322"/>
      <c r="N584" s="322"/>
    </row>
    <row r="585" spans="2:14" ht="15.6" thickBot="1" x14ac:dyDescent="0.4">
      <c r="B585" s="318"/>
      <c r="C585" s="322" t="s">
        <v>2392</v>
      </c>
      <c r="D585" s="322" t="s">
        <v>269</v>
      </c>
      <c r="E585" s="322" t="s">
        <v>341</v>
      </c>
      <c r="F585" s="322" t="s">
        <v>70</v>
      </c>
      <c r="G585" s="322" t="s">
        <v>70</v>
      </c>
      <c r="H585" s="319"/>
      <c r="I585" s="322" t="s">
        <v>90</v>
      </c>
      <c r="J585" s="323">
        <v>54000</v>
      </c>
      <c r="K585" s="319" t="s">
        <v>70</v>
      </c>
      <c r="L585" s="322"/>
      <c r="M585" s="322"/>
      <c r="N585" s="322"/>
    </row>
    <row r="586" spans="2:14" ht="15.6" thickBot="1" x14ac:dyDescent="0.4">
      <c r="C586" s="320" t="s">
        <v>2400</v>
      </c>
      <c r="D586" s="320" t="s">
        <v>269</v>
      </c>
      <c r="E586" s="320" t="s">
        <v>341</v>
      </c>
      <c r="F586" s="320" t="s">
        <v>70</v>
      </c>
      <c r="G586" s="320" t="s">
        <v>70</v>
      </c>
      <c r="H586" s="319"/>
      <c r="I586" s="320" t="s">
        <v>90</v>
      </c>
      <c r="J586" s="321">
        <v>54000</v>
      </c>
      <c r="K586" s="319" t="s">
        <v>70</v>
      </c>
      <c r="L586" s="320"/>
      <c r="M586" s="320"/>
      <c r="N586" s="320"/>
    </row>
    <row r="587" spans="2:14" ht="15.6" thickBot="1" x14ac:dyDescent="0.4">
      <c r="C587" s="320" t="s">
        <v>2516</v>
      </c>
      <c r="D587" s="320" t="s">
        <v>269</v>
      </c>
      <c r="E587" s="320" t="s">
        <v>341</v>
      </c>
      <c r="F587" s="320" t="s">
        <v>70</v>
      </c>
      <c r="G587" s="320" t="s">
        <v>70</v>
      </c>
      <c r="H587" s="319" t="s">
        <v>2561</v>
      </c>
      <c r="I587" s="320" t="s">
        <v>90</v>
      </c>
      <c r="J587" s="321">
        <v>54000</v>
      </c>
      <c r="K587" s="319" t="s">
        <v>70</v>
      </c>
      <c r="L587" s="320"/>
      <c r="M587" s="320"/>
      <c r="N587" s="320"/>
    </row>
    <row r="588" spans="2:14" ht="15.6" thickBot="1" x14ac:dyDescent="0.4">
      <c r="C588" s="320" t="s">
        <v>2526</v>
      </c>
      <c r="D588" s="320" t="s">
        <v>267</v>
      </c>
      <c r="E588" s="320" t="s">
        <v>2348</v>
      </c>
      <c r="F588" s="320" t="s">
        <v>70</v>
      </c>
      <c r="G588" s="320" t="s">
        <v>70</v>
      </c>
      <c r="H588" s="319"/>
      <c r="I588" s="320" t="s">
        <v>90</v>
      </c>
      <c r="J588" s="321">
        <v>50879</v>
      </c>
      <c r="K588" s="319" t="s">
        <v>70</v>
      </c>
      <c r="L588" s="320"/>
      <c r="M588" s="320"/>
      <c r="N588" s="320"/>
    </row>
    <row r="589" spans="2:14" ht="15.6" thickBot="1" x14ac:dyDescent="0.4">
      <c r="B589" s="318"/>
      <c r="C589" s="322" t="s">
        <v>2377</v>
      </c>
      <c r="D589" s="322" t="s">
        <v>269</v>
      </c>
      <c r="E589" s="322" t="s">
        <v>341</v>
      </c>
      <c r="F589" s="322" t="s">
        <v>70</v>
      </c>
      <c r="G589" s="322" t="s">
        <v>70</v>
      </c>
      <c r="H589" s="319"/>
      <c r="I589" s="322" t="s">
        <v>90</v>
      </c>
      <c r="J589" s="323">
        <v>43200</v>
      </c>
      <c r="K589" s="319" t="s">
        <v>70</v>
      </c>
      <c r="L589" s="322"/>
      <c r="M589" s="322"/>
      <c r="N589" s="322"/>
    </row>
    <row r="590" spans="2:14" ht="15.6" thickBot="1" x14ac:dyDescent="0.4">
      <c r="C590" s="320" t="s">
        <v>2391</v>
      </c>
      <c r="D590" s="320" t="s">
        <v>269</v>
      </c>
      <c r="E590" s="320" t="s">
        <v>339</v>
      </c>
      <c r="F590" s="320" t="s">
        <v>70</v>
      </c>
      <c r="G590" s="320" t="s">
        <v>70</v>
      </c>
      <c r="H590" s="319"/>
      <c r="I590" s="320" t="s">
        <v>90</v>
      </c>
      <c r="J590" s="321">
        <v>37700</v>
      </c>
      <c r="K590" s="319" t="s">
        <v>70</v>
      </c>
      <c r="L590" s="320"/>
      <c r="M590" s="320"/>
      <c r="N590" s="320"/>
    </row>
    <row r="591" spans="2:14" ht="15.6" thickBot="1" x14ac:dyDescent="0.4">
      <c r="C591" s="320" t="s">
        <v>2540</v>
      </c>
      <c r="D591" s="320" t="s">
        <v>267</v>
      </c>
      <c r="E591" s="320" t="s">
        <v>2348</v>
      </c>
      <c r="F591" s="320" t="s">
        <v>70</v>
      </c>
      <c r="G591" s="320" t="s">
        <v>70</v>
      </c>
      <c r="H591" s="319"/>
      <c r="I591" s="320" t="s">
        <v>90</v>
      </c>
      <c r="J591" s="321">
        <v>36435</v>
      </c>
      <c r="K591" s="319" t="s">
        <v>70</v>
      </c>
      <c r="L591" s="320"/>
      <c r="M591" s="320"/>
      <c r="N591" s="320"/>
    </row>
    <row r="592" spans="2:14" ht="15.6" thickBot="1" x14ac:dyDescent="0.4">
      <c r="B592" s="318"/>
      <c r="C592" s="322" t="s">
        <v>290</v>
      </c>
      <c r="D592" s="322" t="s">
        <v>269</v>
      </c>
      <c r="E592" s="322" t="s">
        <v>341</v>
      </c>
      <c r="F592" s="322" t="s">
        <v>70</v>
      </c>
      <c r="G592" s="322" t="s">
        <v>70</v>
      </c>
      <c r="H592" s="319"/>
      <c r="I592" s="322" t="s">
        <v>90</v>
      </c>
      <c r="J592" s="323">
        <v>36000</v>
      </c>
      <c r="K592" s="319" t="s">
        <v>70</v>
      </c>
      <c r="L592" s="322"/>
      <c r="M592" s="322"/>
      <c r="N592" s="322"/>
    </row>
    <row r="593" spans="2:14" ht="15.6" thickBot="1" x14ac:dyDescent="0.4">
      <c r="C593" s="320" t="s">
        <v>2428</v>
      </c>
      <c r="D593" s="320" t="s">
        <v>2555</v>
      </c>
      <c r="E593" s="320" t="s">
        <v>348</v>
      </c>
      <c r="F593" s="320" t="s">
        <v>64</v>
      </c>
      <c r="G593" s="320" t="s">
        <v>70</v>
      </c>
      <c r="H593" s="319"/>
      <c r="I593" s="320" t="s">
        <v>90</v>
      </c>
      <c r="J593" s="321">
        <v>31250</v>
      </c>
      <c r="K593" s="319" t="s">
        <v>70</v>
      </c>
      <c r="L593" s="320"/>
      <c r="M593" s="320"/>
      <c r="N593" s="320"/>
    </row>
    <row r="594" spans="2:14" ht="15.6" thickBot="1" x14ac:dyDescent="0.4">
      <c r="C594" s="320" t="s">
        <v>2490</v>
      </c>
      <c r="D594" s="320" t="s">
        <v>2555</v>
      </c>
      <c r="E594" s="320" t="s">
        <v>348</v>
      </c>
      <c r="F594" s="320" t="s">
        <v>64</v>
      </c>
      <c r="G594" s="320" t="s">
        <v>64</v>
      </c>
      <c r="H594" s="319"/>
      <c r="I594" s="320" t="s">
        <v>90</v>
      </c>
      <c r="J594" s="321">
        <v>31250</v>
      </c>
      <c r="K594" s="319" t="s">
        <v>70</v>
      </c>
      <c r="L594" s="320"/>
      <c r="M594" s="320"/>
      <c r="N594" s="320"/>
    </row>
    <row r="595" spans="2:14" ht="15.6" thickBot="1" x14ac:dyDescent="0.4">
      <c r="C595" s="320" t="s">
        <v>2532</v>
      </c>
      <c r="D595" s="320" t="s">
        <v>267</v>
      </c>
      <c r="E595" s="320" t="s">
        <v>2348</v>
      </c>
      <c r="F595" s="320" t="s">
        <v>70</v>
      </c>
      <c r="G595" s="320" t="s">
        <v>70</v>
      </c>
      <c r="H595" s="319"/>
      <c r="I595" s="320" t="s">
        <v>90</v>
      </c>
      <c r="J595" s="321">
        <v>29733</v>
      </c>
      <c r="K595" s="319" t="s">
        <v>70</v>
      </c>
      <c r="L595" s="320"/>
      <c r="M595" s="320"/>
      <c r="N595" s="320"/>
    </row>
    <row r="596" spans="2:14" ht="15.6" thickBot="1" x14ac:dyDescent="0.4">
      <c r="C596" s="320" t="s">
        <v>2341</v>
      </c>
      <c r="D596" s="320" t="s">
        <v>269</v>
      </c>
      <c r="E596" s="320" t="s">
        <v>339</v>
      </c>
      <c r="F596" s="320" t="s">
        <v>70</v>
      </c>
      <c r="G596" s="320" t="s">
        <v>70</v>
      </c>
      <c r="H596" s="319" t="s">
        <v>2572</v>
      </c>
      <c r="I596" s="320" t="s">
        <v>90</v>
      </c>
      <c r="J596" s="321">
        <v>26472</v>
      </c>
      <c r="K596" s="319" t="s">
        <v>70</v>
      </c>
      <c r="L596" s="320"/>
      <c r="M596" s="320"/>
      <c r="N596" s="320"/>
    </row>
    <row r="597" spans="2:14" ht="15.6" thickBot="1" x14ac:dyDescent="0.4">
      <c r="B597" s="318"/>
      <c r="C597" s="322" t="s">
        <v>2388</v>
      </c>
      <c r="D597" s="322" t="s">
        <v>269</v>
      </c>
      <c r="E597" s="322" t="s">
        <v>326</v>
      </c>
      <c r="F597" s="322" t="s">
        <v>70</v>
      </c>
      <c r="G597" s="322" t="s">
        <v>70</v>
      </c>
      <c r="H597" s="319"/>
      <c r="I597" s="322" t="s">
        <v>90</v>
      </c>
      <c r="J597" s="323">
        <v>24000</v>
      </c>
      <c r="K597" s="319" t="s">
        <v>70</v>
      </c>
      <c r="L597" s="322"/>
      <c r="M597" s="322"/>
      <c r="N597" s="322"/>
    </row>
    <row r="598" spans="2:14" ht="15.6" thickBot="1" x14ac:dyDescent="0.4">
      <c r="C598" s="320" t="s">
        <v>2528</v>
      </c>
      <c r="D598" s="320" t="s">
        <v>267</v>
      </c>
      <c r="E598" s="320" t="s">
        <v>2348</v>
      </c>
      <c r="F598" s="320" t="s">
        <v>70</v>
      </c>
      <c r="G598" s="320" t="s">
        <v>70</v>
      </c>
      <c r="H598" s="319"/>
      <c r="I598" s="320" t="s">
        <v>90</v>
      </c>
      <c r="J598" s="321">
        <v>20621</v>
      </c>
      <c r="K598" s="319" t="s">
        <v>70</v>
      </c>
      <c r="L598" s="320"/>
      <c r="M598" s="320"/>
      <c r="N598" s="320"/>
    </row>
    <row r="599" spans="2:14" ht="15.6" thickBot="1" x14ac:dyDescent="0.4">
      <c r="B599" s="318"/>
      <c r="C599" s="322" t="s">
        <v>2531</v>
      </c>
      <c r="D599" s="322" t="s">
        <v>267</v>
      </c>
      <c r="E599" s="322" t="s">
        <v>2348</v>
      </c>
      <c r="F599" s="322" t="s">
        <v>70</v>
      </c>
      <c r="G599" s="322" t="s">
        <v>70</v>
      </c>
      <c r="H599" s="319"/>
      <c r="I599" s="322" t="s">
        <v>90</v>
      </c>
      <c r="J599" s="323">
        <v>19284</v>
      </c>
      <c r="K599" s="319" t="s">
        <v>70</v>
      </c>
      <c r="L599" s="322"/>
      <c r="M599" s="322"/>
      <c r="N599" s="322"/>
    </row>
    <row r="600" spans="2:14" ht="15.6" thickBot="1" x14ac:dyDescent="0.4">
      <c r="C600" s="320" t="s">
        <v>2529</v>
      </c>
      <c r="D600" s="320" t="s">
        <v>267</v>
      </c>
      <c r="E600" s="320" t="s">
        <v>2349</v>
      </c>
      <c r="F600" s="320" t="s">
        <v>64</v>
      </c>
      <c r="G600" s="320" t="s">
        <v>70</v>
      </c>
      <c r="H600" s="319"/>
      <c r="I600" s="320" t="s">
        <v>90</v>
      </c>
      <c r="J600" s="321">
        <v>17930</v>
      </c>
      <c r="K600" s="319" t="s">
        <v>70</v>
      </c>
      <c r="L600" s="320"/>
      <c r="M600" s="320"/>
      <c r="N600" s="320"/>
    </row>
    <row r="601" spans="2:14" ht="15.6" thickBot="1" x14ac:dyDescent="0.4">
      <c r="C601" s="320" t="s">
        <v>2534</v>
      </c>
      <c r="D601" s="320" t="s">
        <v>267</v>
      </c>
      <c r="E601" s="320" t="s">
        <v>2348</v>
      </c>
      <c r="F601" s="320" t="s">
        <v>70</v>
      </c>
      <c r="G601" s="320" t="s">
        <v>70</v>
      </c>
      <c r="H601" s="319"/>
      <c r="I601" s="320" t="s">
        <v>90</v>
      </c>
      <c r="J601" s="321">
        <v>12500</v>
      </c>
      <c r="K601" s="319" t="s">
        <v>70</v>
      </c>
      <c r="L601" s="320"/>
      <c r="M601" s="320"/>
      <c r="N601" s="320"/>
    </row>
    <row r="602" spans="2:14" ht="15.6" thickBot="1" x14ac:dyDescent="0.4">
      <c r="B602" s="318"/>
      <c r="C602" s="322" t="s">
        <v>2541</v>
      </c>
      <c r="D602" s="322" t="s">
        <v>267</v>
      </c>
      <c r="E602" s="322" t="s">
        <v>2348</v>
      </c>
      <c r="F602" s="322" t="s">
        <v>70</v>
      </c>
      <c r="G602" s="322" t="s">
        <v>70</v>
      </c>
      <c r="H602" s="319"/>
      <c r="I602" s="322" t="s">
        <v>90</v>
      </c>
      <c r="J602" s="323">
        <v>12500</v>
      </c>
      <c r="K602" s="319" t="s">
        <v>70</v>
      </c>
      <c r="L602" s="322"/>
      <c r="M602" s="322"/>
      <c r="N602" s="322"/>
    </row>
    <row r="603" spans="2:14" ht="15.6" thickBot="1" x14ac:dyDescent="0.4">
      <c r="B603" s="318"/>
      <c r="C603" s="322" t="s">
        <v>2539</v>
      </c>
      <c r="D603" s="322" t="s">
        <v>267</v>
      </c>
      <c r="E603" s="322" t="s">
        <v>2348</v>
      </c>
      <c r="F603" s="322" t="s">
        <v>70</v>
      </c>
      <c r="G603" s="322" t="s">
        <v>70</v>
      </c>
      <c r="H603" s="319"/>
      <c r="I603" s="322" t="s">
        <v>90</v>
      </c>
      <c r="J603" s="323">
        <v>6003</v>
      </c>
      <c r="K603" s="319" t="s">
        <v>70</v>
      </c>
      <c r="L603" s="322"/>
      <c r="M603" s="322"/>
      <c r="N603" s="322"/>
    </row>
    <row r="604" spans="2:14" ht="15.6" thickBot="1" x14ac:dyDescent="0.4">
      <c r="B604" s="318"/>
      <c r="C604" s="322" t="s">
        <v>2388</v>
      </c>
      <c r="D604" s="322" t="s">
        <v>269</v>
      </c>
      <c r="E604" s="322" t="s">
        <v>342</v>
      </c>
      <c r="F604" s="322" t="s">
        <v>70</v>
      </c>
      <c r="G604" s="322" t="s">
        <v>70</v>
      </c>
      <c r="H604" s="319"/>
      <c r="I604" s="322" t="s">
        <v>90</v>
      </c>
      <c r="J604" s="323">
        <v>4824</v>
      </c>
      <c r="K604" s="319" t="s">
        <v>70</v>
      </c>
      <c r="L604" s="322"/>
      <c r="M604" s="322"/>
      <c r="N604" s="322"/>
    </row>
    <row r="605" spans="2:14" ht="15.6" thickBot="1" x14ac:dyDescent="0.4">
      <c r="B605" s="318"/>
      <c r="C605" s="322" t="s">
        <v>2529</v>
      </c>
      <c r="D605" s="322" t="s">
        <v>267</v>
      </c>
      <c r="E605" s="322" t="s">
        <v>2348</v>
      </c>
      <c r="F605" s="322" t="s">
        <v>70</v>
      </c>
      <c r="G605" s="322" t="s">
        <v>70</v>
      </c>
      <c r="H605" s="319"/>
      <c r="I605" s="322" t="s">
        <v>90</v>
      </c>
      <c r="J605" s="323">
        <v>4483</v>
      </c>
      <c r="K605" s="319" t="s">
        <v>70</v>
      </c>
      <c r="L605" s="322"/>
      <c r="M605" s="322"/>
      <c r="N605" s="322"/>
    </row>
    <row r="606" spans="2:14" x14ac:dyDescent="0.35">
      <c r="C606" s="320" t="s">
        <v>2538</v>
      </c>
      <c r="D606" s="320" t="s">
        <v>267</v>
      </c>
      <c r="E606" s="320" t="s">
        <v>2348</v>
      </c>
      <c r="F606" s="320" t="s">
        <v>70</v>
      </c>
      <c r="G606" s="320" t="s">
        <v>70</v>
      </c>
      <c r="H606" s="319"/>
      <c r="I606" s="320" t="s">
        <v>90</v>
      </c>
      <c r="J606" s="321">
        <v>4366</v>
      </c>
      <c r="K606" s="319" t="s">
        <v>70</v>
      </c>
      <c r="L606" s="320"/>
      <c r="M606" s="320"/>
      <c r="N606" s="320"/>
    </row>
    <row r="608" spans="2:14" ht="15.6" thickBot="1" x14ac:dyDescent="0.4"/>
    <row r="609" spans="3:13" ht="16.8" thickBot="1" x14ac:dyDescent="0.4">
      <c r="G609" s="218"/>
      <c r="I609" s="222" t="s">
        <v>350</v>
      </c>
      <c r="J609" s="223"/>
      <c r="K609" s="237">
        <v>14647158.84640258</v>
      </c>
    </row>
    <row r="610" spans="3:13" ht="16.8" thickBot="1" x14ac:dyDescent="0.4">
      <c r="G610" s="218"/>
      <c r="I610" s="223"/>
      <c r="J610" s="284"/>
      <c r="K610" s="285"/>
    </row>
    <row r="611" spans="3:13" ht="16.8" thickBot="1" x14ac:dyDescent="0.4">
      <c r="G611" s="218"/>
      <c r="I611" s="222" t="str">
        <f>"Total en "&amp;'Partie 1 - Présentation'!$E$50</f>
        <v>Total en XAF</v>
      </c>
      <c r="J611" s="223"/>
      <c r="K611" s="287">
        <v>8851658917.0110855</v>
      </c>
      <c r="M611" s="325"/>
    </row>
    <row r="612" spans="3:13" ht="16.2" x14ac:dyDescent="0.35">
      <c r="G612" s="218"/>
      <c r="I612" s="284"/>
      <c r="J612" s="284"/>
      <c r="K612" s="285"/>
    </row>
    <row r="613" spans="3:13" x14ac:dyDescent="0.35">
      <c r="C613" s="194" t="s">
        <v>382</v>
      </c>
    </row>
    <row r="614" spans="3:13" ht="24" x14ac:dyDescent="0.35">
      <c r="C614" s="224" t="s">
        <v>351</v>
      </c>
      <c r="D614" s="214"/>
      <c r="E614" s="214"/>
      <c r="F614" s="214"/>
      <c r="G614" s="214"/>
      <c r="H614" s="214"/>
      <c r="I614" s="214"/>
      <c r="J614" s="214"/>
      <c r="K614" s="214"/>
    </row>
    <row r="615" spans="3:13" x14ac:dyDescent="0.35">
      <c r="C615" s="225" t="s">
        <v>383</v>
      </c>
      <c r="D615" s="226"/>
      <c r="E615" s="226"/>
      <c r="F615" s="226"/>
      <c r="G615" s="227"/>
      <c r="H615" s="226"/>
      <c r="I615" s="226"/>
      <c r="J615" s="226"/>
      <c r="K615" s="226"/>
    </row>
    <row r="616" spans="3:13" x14ac:dyDescent="0.35">
      <c r="C616" s="225"/>
      <c r="D616" s="226"/>
      <c r="E616" s="226"/>
      <c r="F616" s="226"/>
      <c r="G616" s="227"/>
      <c r="H616" s="226"/>
      <c r="I616" s="226"/>
      <c r="J616" s="226"/>
      <c r="K616" s="226"/>
    </row>
    <row r="617" spans="3:13" x14ac:dyDescent="0.35">
      <c r="C617" s="225" t="s">
        <v>384</v>
      </c>
      <c r="D617" s="398" t="s">
        <v>360</v>
      </c>
      <c r="E617" s="398"/>
      <c r="F617" s="398"/>
      <c r="G617" s="398"/>
      <c r="H617" s="398"/>
      <c r="I617" s="398"/>
      <c r="J617" s="398"/>
      <c r="K617" s="398"/>
    </row>
    <row r="618" spans="3:13" x14ac:dyDescent="0.35">
      <c r="C618" s="225" t="s">
        <v>384</v>
      </c>
      <c r="D618" s="398" t="s">
        <v>360</v>
      </c>
      <c r="E618" s="398"/>
      <c r="F618" s="398"/>
      <c r="G618" s="398"/>
      <c r="H618" s="398"/>
      <c r="I618" s="398"/>
      <c r="J618" s="398"/>
      <c r="K618" s="398"/>
    </row>
    <row r="619" spans="3:13" x14ac:dyDescent="0.35">
      <c r="C619" s="225" t="s">
        <v>384</v>
      </c>
      <c r="D619" s="398" t="s">
        <v>360</v>
      </c>
      <c r="E619" s="398"/>
      <c r="F619" s="398"/>
      <c r="G619" s="398"/>
      <c r="H619" s="398"/>
      <c r="I619" s="398"/>
      <c r="J619" s="398"/>
      <c r="K619" s="398"/>
    </row>
    <row r="620" spans="3:13" x14ac:dyDescent="0.35">
      <c r="C620" s="225" t="s">
        <v>384</v>
      </c>
      <c r="D620" s="398" t="s">
        <v>360</v>
      </c>
      <c r="E620" s="398"/>
      <c r="F620" s="398"/>
      <c r="G620" s="398"/>
      <c r="H620" s="398"/>
      <c r="I620" s="398"/>
      <c r="J620" s="398"/>
      <c r="K620" s="398"/>
    </row>
    <row r="621" spans="3:13" x14ac:dyDescent="0.35">
      <c r="C621" s="225" t="s">
        <v>384</v>
      </c>
      <c r="D621" s="226" t="s">
        <v>302</v>
      </c>
      <c r="E621" s="226"/>
      <c r="F621" s="226"/>
      <c r="G621" s="227"/>
      <c r="H621" s="226"/>
      <c r="I621" s="226"/>
      <c r="J621" s="226"/>
      <c r="K621" s="226"/>
    </row>
    <row r="622" spans="3:13" x14ac:dyDescent="0.35">
      <c r="C622" s="225"/>
      <c r="D622" s="226"/>
      <c r="E622" s="226"/>
      <c r="F622" s="226"/>
      <c r="G622" s="227"/>
      <c r="H622" s="226"/>
      <c r="I622" s="226"/>
      <c r="J622" s="226"/>
      <c r="K622" s="226"/>
    </row>
    <row r="623" spans="3:13" ht="16.8" thickBot="1" x14ac:dyDescent="0.4">
      <c r="C623" s="54"/>
      <c r="D623" s="54"/>
      <c r="E623" s="54"/>
      <c r="F623" s="54"/>
      <c r="G623" s="54"/>
      <c r="H623" s="54"/>
      <c r="I623" s="54"/>
      <c r="J623" s="54"/>
      <c r="K623" s="54"/>
    </row>
    <row r="625" spans="3:11" ht="16.8" thickBot="1" x14ac:dyDescent="0.4">
      <c r="C625" s="370" t="s">
        <v>33</v>
      </c>
      <c r="D625" s="370"/>
      <c r="E625" s="370"/>
      <c r="F625" s="370"/>
      <c r="G625" s="370"/>
      <c r="H625" s="370"/>
      <c r="I625" s="370"/>
      <c r="J625" s="370"/>
      <c r="K625" s="370"/>
    </row>
    <row r="626" spans="3:11" ht="16.8" thickBot="1" x14ac:dyDescent="0.4">
      <c r="C626" s="356" t="s">
        <v>34</v>
      </c>
      <c r="D626" s="356"/>
      <c r="E626" s="356"/>
      <c r="F626" s="356"/>
      <c r="G626" s="356"/>
      <c r="H626" s="356"/>
      <c r="I626" s="356"/>
      <c r="J626" s="356"/>
      <c r="K626" s="356"/>
    </row>
    <row r="627" spans="3:11" ht="16.8" thickBot="1" x14ac:dyDescent="0.4">
      <c r="C627" s="356" t="s">
        <v>35</v>
      </c>
      <c r="D627" s="356"/>
      <c r="E627" s="356"/>
      <c r="F627" s="356"/>
      <c r="G627" s="356"/>
      <c r="H627" s="356"/>
      <c r="I627" s="356"/>
      <c r="J627" s="356"/>
      <c r="K627" s="356"/>
    </row>
    <row r="628" spans="3:11" ht="16.2" x14ac:dyDescent="0.35">
      <c r="C628" s="392" t="s">
        <v>36</v>
      </c>
      <c r="D628" s="392"/>
      <c r="E628" s="392"/>
      <c r="F628" s="392"/>
      <c r="G628" s="392"/>
      <c r="H628" s="392"/>
      <c r="I628" s="392"/>
      <c r="J628" s="392"/>
      <c r="K628" s="392"/>
    </row>
    <row r="629" spans="3:11" ht="16.8" thickBot="1" x14ac:dyDescent="0.4">
      <c r="C629" s="54"/>
      <c r="D629" s="54"/>
      <c r="E629" s="54"/>
      <c r="F629" s="54"/>
      <c r="G629" s="54"/>
      <c r="H629" s="54"/>
      <c r="I629" s="54"/>
      <c r="J629" s="54"/>
      <c r="K629" s="54"/>
    </row>
    <row r="630" spans="3:11" x14ac:dyDescent="0.35">
      <c r="C630" s="351" t="s">
        <v>108</v>
      </c>
      <c r="D630" s="351"/>
      <c r="E630" s="351"/>
      <c r="F630" s="351"/>
      <c r="G630" s="351"/>
      <c r="H630" s="351"/>
      <c r="I630" s="351"/>
      <c r="J630" s="351"/>
      <c r="K630" s="351"/>
    </row>
    <row r="631" spans="3:11" x14ac:dyDescent="0.35">
      <c r="C631" s="192" t="s">
        <v>38</v>
      </c>
      <c r="D631" s="192"/>
      <c r="E631" s="192"/>
      <c r="F631" s="192"/>
      <c r="G631" s="192"/>
      <c r="H631" s="192"/>
      <c r="I631" s="351"/>
      <c r="J631" s="351"/>
      <c r="K631" s="351"/>
    </row>
  </sheetData>
  <protectedRanges>
    <protectedRange algorithmName="SHA-512" hashValue="19r0bVvPR7yZA0UiYij7Tv1CBk3noIABvFePbLhCJ4nk3L6A+Fy+RdPPS3STf+a52x4pG2PQK4FAkXK9epnlIA==" saltValue="gQC4yrLvnbJqxYZ0KSEoZA==" spinCount="100000" sqref="I612 F609:G612 C609:D612 B17:B114 C15:C80 D16:D80 C81:D606" name="Government revenues_1"/>
    <protectedRange algorithmName="SHA-512" hashValue="19r0bVvPR7yZA0UiYij7Tv1CBk3noIABvFePbLhCJ4nk3L6A+Fy+RdPPS3STf+a52x4pG2PQK4FAkXK9epnlIA==" saltValue="gQC4yrLvnbJqxYZ0KSEoZA==" spinCount="100000" sqref="J609:J612" name="Government revenues_2"/>
  </protectedRanges>
  <autoFilter ref="B14:N606">
    <sortState ref="B15:N606">
      <sortCondition descending="1" ref="J14:J606"/>
    </sortState>
  </autoFilter>
  <mergeCells count="20">
    <mergeCell ref="D617:K617"/>
    <mergeCell ref="D618:K618"/>
    <mergeCell ref="D619:K619"/>
    <mergeCell ref="D620:K620"/>
    <mergeCell ref="I631:K631"/>
    <mergeCell ref="C627:K627"/>
    <mergeCell ref="C628:K628"/>
    <mergeCell ref="C630:K630"/>
    <mergeCell ref="C3:F3"/>
    <mergeCell ref="C4:G4"/>
    <mergeCell ref="C5:G5"/>
    <mergeCell ref="C6:G6"/>
    <mergeCell ref="C7:G7"/>
    <mergeCell ref="C11:K11"/>
    <mergeCell ref="C13:K13"/>
    <mergeCell ref="C625:K625"/>
    <mergeCell ref="C626:K626"/>
    <mergeCell ref="I4:K8"/>
    <mergeCell ref="C9:K9"/>
    <mergeCell ref="C8:G8"/>
  </mergeCells>
  <dataValidations count="8">
    <dataValidation type="whole" allowBlank="1" showInputMessage="1" showErrorMessage="1" errorTitle="Veuillez ne pas modifier" error="Veuillez ne pas modifier ces cellules" sqref="C625:C628 I631:K631">
      <formula1>444</formula1>
      <formula2>445</formula2>
    </dataValidation>
    <dataValidation allowBlank="1" showInputMessage="1" showErrorMessage="1" errorTitle="Veuillez ne pas modifier" error="Veuillez ne pas modifier ces cellules" sqref="C631:E631"/>
    <dataValidation type="whole" errorStyle="warning" allowBlank="1" showInputMessage="1" showErrorMessage="1" errorTitle="Veuillez ne pas remplir" error="Ces cellules seront complétées automatiquement" sqref="K609 K611">
      <formula1>44444</formula1>
      <formula2>44445</formula2>
    </dataValidation>
    <dataValidation type="list" allowBlank="1" showInputMessage="1" showErrorMessage="1" sqref="C584 C353 C387 C15:C245">
      <formula1>Companies_list</formula1>
    </dataValidation>
    <dataValidation allowBlank="1" showInputMessage="1" showErrorMessage="1" promptTitle="Volume en nature" prompt="Veuillez renseigner le volume en nature du flux de revenu, si applicable" sqref="L15:L80 L82:L606"/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606">
      <formula1>Revenue_stream_list</formula1>
    </dataValidation>
    <dataValidation type="list" allowBlank="1" showInputMessage="1" showErrorMessage="1" sqref="D15:D606">
      <formula1>Government_entities_list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L81 J15:J606">
      <formula1>0.1</formula1>
      <formula2>0.2</formula2>
    </dataValidation>
  </dataValidations>
  <hyperlinks>
    <hyperlink ref="C13" r:id="rId1" location="r4-1" display="EITI Requirement 4.1"/>
    <hyperlink ref="C9:K9" r:id="rId2" display="If you have any questions, please contact data@eiti.org"/>
    <hyperlink ref="C627:H627" r:id="rId3" display="Pour la version la plus récente des modèles de données résumées, consultez https://eiti.org/fr/document/modele-donnees-resumees-itie"/>
    <hyperlink ref="C626:H626" r:id="rId4" display="Vous voulez en savoir plus sur votre pays ? Vérifiez si votre pays met en œuvre la Norme ITIE en visitant https://eiti.org/countries"/>
    <hyperlink ref="C628:H628" r:id="rId5" display="Give us your feedback or report a conflict in the data! Write to us at  data@eiti.org"/>
    <hyperlink ref="C13:K13" r:id="rId6" location="r4-1" display="Exigence ITIE 4.1.c: Paiements des entreprises ;  Exigence ITIE 4.7: Déclaration par projet"/>
  </hyperlinks>
  <pageMargins left="0.7" right="0.7" top="0.75" bottom="0.75" header="0.3" footer="0.3"/>
  <pageSetup paperSize="9" orientation="portrait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Listes!$I$11:$I$168</xm:f>
          </x14:formula1>
          <xm:sqref>J610 J612</xm:sqref>
        </x14:dataValidation>
        <x14:dataValidation type="list" operator="greaterThanOrEqual" allowBlank="1" showInputMessage="1" showErrorMessage="1" errorTitle="Nombre" error="Veuillez saisir uniquement des chiffres dans cette cellule. ">
          <x14:formula1>
            <xm:f>Listes!$I$11:$I$168</xm:f>
          </x14:formula1>
          <xm:sqref>I15:I606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246"/>
  <sheetViews>
    <sheetView zoomScale="70" zoomScaleNormal="70" workbookViewId="0"/>
  </sheetViews>
  <sheetFormatPr baseColWidth="10" defaultColWidth="26.33203125" defaultRowHeight="14.4" x14ac:dyDescent="0.3"/>
  <cols>
    <col min="7" max="7" width="29" customWidth="1"/>
    <col min="10" max="10" width="18.6640625" customWidth="1"/>
    <col min="11" max="11" width="29.88671875" customWidth="1"/>
    <col min="12" max="12" width="4" customWidth="1"/>
    <col min="13" max="13" width="3.88671875" customWidth="1"/>
    <col min="17" max="17" width="6.88671875" customWidth="1"/>
    <col min="18" max="18" width="5.33203125" customWidth="1"/>
    <col min="20" max="20" width="39.33203125" customWidth="1"/>
    <col min="26" max="26" width="8.6640625" customWidth="1"/>
    <col min="28" max="28" width="8.44140625" customWidth="1"/>
  </cols>
  <sheetData>
    <row r="1" spans="1:31" ht="28.8" x14ac:dyDescent="0.3">
      <c r="A1" s="5" t="s">
        <v>385</v>
      </c>
      <c r="B1" s="3"/>
      <c r="C1" s="3"/>
      <c r="D1" s="3"/>
      <c r="E1" s="3"/>
      <c r="F1" s="3"/>
      <c r="G1" s="3"/>
      <c r="H1" s="3"/>
      <c r="I1" s="5" t="s">
        <v>386</v>
      </c>
      <c r="J1" s="3"/>
      <c r="K1" s="5" t="s">
        <v>387</v>
      </c>
      <c r="L1" s="3"/>
      <c r="M1" s="3"/>
      <c r="N1" s="5" t="s">
        <v>388</v>
      </c>
      <c r="O1" s="5"/>
      <c r="P1" s="3"/>
      <c r="Q1" s="3"/>
      <c r="R1" s="3"/>
      <c r="S1" s="5" t="s">
        <v>389</v>
      </c>
      <c r="T1" s="3"/>
      <c r="U1" s="3"/>
      <c r="V1" s="3"/>
      <c r="W1" s="3"/>
      <c r="X1" s="3"/>
      <c r="Y1" s="3"/>
      <c r="Z1" s="3"/>
      <c r="AA1" s="5" t="s">
        <v>390</v>
      </c>
      <c r="AB1" s="3"/>
      <c r="AC1" s="5" t="s">
        <v>391</v>
      </c>
      <c r="AE1" s="5" t="s">
        <v>392</v>
      </c>
    </row>
    <row r="2" spans="1:31" ht="28.8" x14ac:dyDescent="0.3">
      <c r="A2" s="5" t="s">
        <v>393</v>
      </c>
      <c r="B2" s="5" t="s">
        <v>394</v>
      </c>
      <c r="C2" s="5" t="s">
        <v>395</v>
      </c>
      <c r="D2" s="5" t="s">
        <v>396</v>
      </c>
      <c r="E2" s="5" t="s">
        <v>397</v>
      </c>
      <c r="F2" s="5" t="s">
        <v>398</v>
      </c>
      <c r="G2" s="5" t="s">
        <v>399</v>
      </c>
      <c r="H2" s="3"/>
      <c r="I2" s="3" t="s">
        <v>400</v>
      </c>
      <c r="J2" s="3"/>
      <c r="K2" s="3" t="s">
        <v>400</v>
      </c>
      <c r="L2" s="3"/>
      <c r="M2" s="3"/>
      <c r="N2" s="6" t="s">
        <v>401</v>
      </c>
      <c r="O2" s="6" t="s">
        <v>402</v>
      </c>
      <c r="P2" s="6" t="s">
        <v>403</v>
      </c>
      <c r="Q2" s="3"/>
      <c r="R2" s="3"/>
      <c r="S2" s="5" t="s">
        <v>404</v>
      </c>
      <c r="T2" s="5" t="s">
        <v>405</v>
      </c>
      <c r="U2" s="5" t="s">
        <v>406</v>
      </c>
      <c r="V2" s="5" t="s">
        <v>407</v>
      </c>
      <c r="W2" s="5" t="s">
        <v>408</v>
      </c>
      <c r="X2" s="5" t="s">
        <v>409</v>
      </c>
      <c r="Y2" s="5" t="s">
        <v>410</v>
      </c>
      <c r="Z2" s="3"/>
      <c r="AA2" s="5" t="s">
        <v>411</v>
      </c>
      <c r="AB2" s="3"/>
      <c r="AC2" s="3" t="s">
        <v>412</v>
      </c>
      <c r="AE2" t="s">
        <v>264</v>
      </c>
    </row>
    <row r="3" spans="1:31" ht="43.2" x14ac:dyDescent="0.3">
      <c r="A3" s="3" t="s">
        <v>413</v>
      </c>
      <c r="B3" s="3" t="s">
        <v>414</v>
      </c>
      <c r="C3" s="3" t="s">
        <v>415</v>
      </c>
      <c r="D3" s="3" t="s">
        <v>416</v>
      </c>
      <c r="E3" s="3" t="s">
        <v>417</v>
      </c>
      <c r="F3" s="3">
        <v>971</v>
      </c>
      <c r="G3" s="3" t="s">
        <v>418</v>
      </c>
      <c r="H3" s="3"/>
      <c r="I3" s="3" t="s">
        <v>74</v>
      </c>
      <c r="J3" s="3"/>
      <c r="K3" s="7" t="s">
        <v>419</v>
      </c>
      <c r="L3" s="3"/>
      <c r="M3" s="3"/>
      <c r="N3" s="8" t="s">
        <v>420</v>
      </c>
      <c r="O3" s="3" t="s">
        <v>421</v>
      </c>
      <c r="P3" s="3" t="s">
        <v>422</v>
      </c>
      <c r="Q3" s="3"/>
      <c r="R3" s="3"/>
      <c r="S3" s="3" t="s">
        <v>330</v>
      </c>
      <c r="T3" s="3" t="s">
        <v>423</v>
      </c>
      <c r="U3" s="3" t="s">
        <v>424</v>
      </c>
      <c r="V3" s="3" t="s">
        <v>425</v>
      </c>
      <c r="W3" s="3" t="s">
        <v>426</v>
      </c>
      <c r="X3" s="3" t="s">
        <v>330</v>
      </c>
      <c r="Y3" s="3" t="s">
        <v>330</v>
      </c>
      <c r="Z3" s="3"/>
      <c r="AA3" s="3" t="s">
        <v>427</v>
      </c>
      <c r="AB3" s="3"/>
      <c r="AC3" s="3" t="s">
        <v>428</v>
      </c>
      <c r="AE3" t="s">
        <v>429</v>
      </c>
    </row>
    <row r="4" spans="1:31" ht="43.2" x14ac:dyDescent="0.3">
      <c r="A4" t="s">
        <v>430</v>
      </c>
      <c r="B4" t="s">
        <v>431</v>
      </c>
      <c r="C4" t="s">
        <v>432</v>
      </c>
      <c r="D4" t="s">
        <v>433</v>
      </c>
      <c r="E4" t="s">
        <v>434</v>
      </c>
      <c r="F4">
        <v>710</v>
      </c>
      <c r="G4" t="s">
        <v>435</v>
      </c>
      <c r="H4" s="3"/>
      <c r="I4" s="3" t="s">
        <v>64</v>
      </c>
      <c r="J4" s="3"/>
      <c r="K4" s="3" t="s">
        <v>436</v>
      </c>
      <c r="L4" s="3"/>
      <c r="M4" s="3"/>
      <c r="N4" s="8" t="s">
        <v>437</v>
      </c>
      <c r="O4" s="3" t="s">
        <v>438</v>
      </c>
      <c r="P4" s="3" t="s">
        <v>439</v>
      </c>
      <c r="Q4" s="3"/>
      <c r="R4" s="3"/>
      <c r="S4" s="3" t="s">
        <v>440</v>
      </c>
      <c r="T4" s="3" t="s">
        <v>441</v>
      </c>
      <c r="U4" s="3" t="s">
        <v>442</v>
      </c>
      <c r="V4" s="3" t="s">
        <v>425</v>
      </c>
      <c r="W4" s="3" t="s">
        <v>443</v>
      </c>
      <c r="X4" s="3" t="s">
        <v>440</v>
      </c>
      <c r="Y4" s="3" t="s">
        <v>440</v>
      </c>
      <c r="Z4" s="3"/>
      <c r="AA4" s="3" t="s">
        <v>81</v>
      </c>
      <c r="AB4" s="3"/>
      <c r="AC4" s="3" t="s">
        <v>444</v>
      </c>
      <c r="AE4" t="s">
        <v>268</v>
      </c>
    </row>
    <row r="5" spans="1:31" ht="28.8" x14ac:dyDescent="0.3">
      <c r="A5" s="3" t="s">
        <v>445</v>
      </c>
      <c r="B5" s="3" t="s">
        <v>446</v>
      </c>
      <c r="C5" s="3" t="s">
        <v>447</v>
      </c>
      <c r="D5" s="3" t="s">
        <v>448</v>
      </c>
      <c r="E5" s="3" t="s">
        <v>449</v>
      </c>
      <c r="F5" s="3">
        <v>8</v>
      </c>
      <c r="G5" s="3" t="s">
        <v>450</v>
      </c>
      <c r="H5" s="3"/>
      <c r="I5" s="3" t="s">
        <v>451</v>
      </c>
      <c r="J5" s="3"/>
      <c r="K5" s="3" t="s">
        <v>130</v>
      </c>
      <c r="L5" s="3"/>
      <c r="M5" s="3"/>
      <c r="N5" s="8" t="s">
        <v>452</v>
      </c>
      <c r="O5" s="3" t="s">
        <v>453</v>
      </c>
      <c r="P5" s="3" t="s">
        <v>454</v>
      </c>
      <c r="Q5" s="3"/>
      <c r="R5" s="3"/>
      <c r="S5" s="3" t="s">
        <v>455</v>
      </c>
      <c r="T5" s="3" t="s">
        <v>456</v>
      </c>
      <c r="U5" s="3" t="s">
        <v>457</v>
      </c>
      <c r="V5" s="3" t="s">
        <v>425</v>
      </c>
      <c r="W5" s="3" t="s">
        <v>455</v>
      </c>
      <c r="X5" s="3" t="s">
        <v>455</v>
      </c>
      <c r="Y5" s="3" t="s">
        <v>455</v>
      </c>
      <c r="Z5" s="3"/>
      <c r="AA5" s="3" t="s">
        <v>82</v>
      </c>
      <c r="AB5" s="3"/>
      <c r="AC5" s="3" t="s">
        <v>458</v>
      </c>
      <c r="AE5" t="s">
        <v>459</v>
      </c>
    </row>
    <row r="6" spans="1:31" x14ac:dyDescent="0.3">
      <c r="A6" s="3" t="s">
        <v>460</v>
      </c>
      <c r="B6" s="3" t="s">
        <v>461</v>
      </c>
      <c r="C6" s="3" t="s">
        <v>462</v>
      </c>
      <c r="D6" s="3" t="s">
        <v>463</v>
      </c>
      <c r="E6" s="3" t="s">
        <v>464</v>
      </c>
      <c r="F6" s="3">
        <v>12</v>
      </c>
      <c r="G6" s="3" t="s">
        <v>465</v>
      </c>
      <c r="H6" s="3"/>
      <c r="I6" s="3" t="s">
        <v>70</v>
      </c>
      <c r="J6" s="3"/>
      <c r="K6" s="3" t="s">
        <v>102</v>
      </c>
      <c r="L6" s="3"/>
      <c r="M6" s="3"/>
      <c r="N6" s="8" t="s">
        <v>466</v>
      </c>
      <c r="O6" s="3" t="s">
        <v>467</v>
      </c>
      <c r="P6" s="3" t="s">
        <v>468</v>
      </c>
      <c r="Q6" s="3"/>
      <c r="R6" s="3"/>
      <c r="S6" s="3" t="s">
        <v>469</v>
      </c>
      <c r="T6" s="3" t="s">
        <v>470</v>
      </c>
      <c r="U6" s="3" t="s">
        <v>471</v>
      </c>
      <c r="V6" s="3" t="s">
        <v>425</v>
      </c>
      <c r="W6" s="3" t="s">
        <v>469</v>
      </c>
      <c r="X6" s="3" t="s">
        <v>469</v>
      </c>
      <c r="Y6" s="3" t="s">
        <v>469</v>
      </c>
      <c r="Z6" s="3"/>
      <c r="AA6" s="3" t="s">
        <v>284</v>
      </c>
      <c r="AB6" s="3"/>
      <c r="AC6" s="3" t="s">
        <v>472</v>
      </c>
      <c r="AE6" t="s">
        <v>473</v>
      </c>
    </row>
    <row r="7" spans="1:31" ht="57.6" x14ac:dyDescent="0.3">
      <c r="A7" t="s">
        <v>474</v>
      </c>
      <c r="B7" t="s">
        <v>475</v>
      </c>
      <c r="C7" t="s">
        <v>476</v>
      </c>
      <c r="D7" t="s">
        <v>477</v>
      </c>
      <c r="E7" t="s">
        <v>478</v>
      </c>
      <c r="F7">
        <v>978</v>
      </c>
      <c r="G7" t="s">
        <v>479</v>
      </c>
      <c r="H7" s="3"/>
      <c r="I7" s="3" t="s">
        <v>480</v>
      </c>
      <c r="J7" s="3"/>
      <c r="K7" s="3" t="s">
        <v>142</v>
      </c>
      <c r="L7" s="3"/>
      <c r="N7" s="8" t="s">
        <v>481</v>
      </c>
      <c r="O7" s="3" t="s">
        <v>482</v>
      </c>
      <c r="P7" s="3" t="s">
        <v>483</v>
      </c>
      <c r="Q7" s="3"/>
      <c r="R7" s="3"/>
      <c r="S7" s="3" t="s">
        <v>344</v>
      </c>
      <c r="T7" s="3" t="s">
        <v>484</v>
      </c>
      <c r="U7" s="3" t="s">
        <v>485</v>
      </c>
      <c r="V7" s="3" t="s">
        <v>425</v>
      </c>
      <c r="W7" s="3" t="s">
        <v>486</v>
      </c>
      <c r="X7" s="3" t="s">
        <v>487</v>
      </c>
      <c r="Y7" s="3" t="s">
        <v>487</v>
      </c>
      <c r="Z7" s="3"/>
      <c r="AA7" s="3" t="s">
        <v>480</v>
      </c>
      <c r="AB7" s="3"/>
      <c r="AC7" s="3" t="s">
        <v>286</v>
      </c>
      <c r="AE7" t="s">
        <v>488</v>
      </c>
    </row>
    <row r="8" spans="1:31" ht="28.8" x14ac:dyDescent="0.3">
      <c r="A8" s="3" t="s">
        <v>489</v>
      </c>
      <c r="B8" s="3" t="s">
        <v>490</v>
      </c>
      <c r="C8" s="3" t="s">
        <v>491</v>
      </c>
      <c r="D8" s="3" t="s">
        <v>492</v>
      </c>
      <c r="E8" s="3" t="s">
        <v>478</v>
      </c>
      <c r="F8" s="3">
        <v>978</v>
      </c>
      <c r="G8" s="3" t="s">
        <v>479</v>
      </c>
      <c r="H8" s="3"/>
      <c r="I8" s="3"/>
      <c r="J8" s="3"/>
      <c r="K8" s="3"/>
      <c r="L8" s="3"/>
      <c r="M8" s="3"/>
      <c r="N8" s="8" t="s">
        <v>493</v>
      </c>
      <c r="O8" s="3" t="s">
        <v>494</v>
      </c>
      <c r="P8" s="3" t="s">
        <v>495</v>
      </c>
      <c r="Q8" s="3"/>
      <c r="R8" s="3"/>
      <c r="S8" s="3" t="s">
        <v>496</v>
      </c>
      <c r="T8" s="3" t="s">
        <v>497</v>
      </c>
      <c r="U8" s="3" t="s">
        <v>498</v>
      </c>
      <c r="V8" s="3" t="s">
        <v>425</v>
      </c>
      <c r="W8" s="3" t="s">
        <v>486</v>
      </c>
      <c r="X8" s="3" t="s">
        <v>496</v>
      </c>
      <c r="Y8" s="3" t="s">
        <v>496</v>
      </c>
      <c r="Z8" s="3"/>
      <c r="AA8" s="3" t="s">
        <v>499</v>
      </c>
      <c r="AB8" s="3"/>
      <c r="AC8" s="3" t="s">
        <v>480</v>
      </c>
    </row>
    <row r="9" spans="1:31" ht="57.6" x14ac:dyDescent="0.3">
      <c r="A9" s="3" t="s">
        <v>500</v>
      </c>
      <c r="B9" s="3" t="s">
        <v>501</v>
      </c>
      <c r="C9" s="3" t="s">
        <v>502</v>
      </c>
      <c r="D9" s="3" t="s">
        <v>503</v>
      </c>
      <c r="E9" s="3" t="s">
        <v>504</v>
      </c>
      <c r="F9" s="3">
        <v>973</v>
      </c>
      <c r="G9" s="3" t="s">
        <v>505</v>
      </c>
      <c r="H9" s="3"/>
      <c r="I9" s="5" t="s">
        <v>506</v>
      </c>
      <c r="J9" s="3"/>
      <c r="K9" s="3"/>
      <c r="L9" s="3"/>
      <c r="M9" s="3"/>
      <c r="N9" s="8" t="s">
        <v>507</v>
      </c>
      <c r="O9" s="3" t="s">
        <v>508</v>
      </c>
      <c r="P9" s="3" t="s">
        <v>172</v>
      </c>
      <c r="Q9" s="3"/>
      <c r="R9" s="3"/>
      <c r="S9" s="3" t="s">
        <v>336</v>
      </c>
      <c r="T9" s="3" t="s">
        <v>509</v>
      </c>
      <c r="U9" s="3" t="s">
        <v>510</v>
      </c>
      <c r="V9" s="3" t="s">
        <v>425</v>
      </c>
      <c r="W9" s="3" t="s">
        <v>486</v>
      </c>
      <c r="X9" s="3" t="s">
        <v>511</v>
      </c>
      <c r="Y9" s="3" t="s">
        <v>336</v>
      </c>
      <c r="Z9" s="3"/>
      <c r="AA9" s="3" t="s">
        <v>286</v>
      </c>
      <c r="AB9" s="3"/>
      <c r="AC9" s="3"/>
    </row>
    <row r="10" spans="1:31" ht="57.6" x14ac:dyDescent="0.3">
      <c r="A10" s="3" t="s">
        <v>512</v>
      </c>
      <c r="B10" s="3" t="s">
        <v>513</v>
      </c>
      <c r="C10" s="3" t="s">
        <v>514</v>
      </c>
      <c r="D10" s="3" t="s">
        <v>515</v>
      </c>
      <c r="E10" s="3" t="s">
        <v>516</v>
      </c>
      <c r="F10" s="3">
        <v>951</v>
      </c>
      <c r="G10" s="3" t="s">
        <v>517</v>
      </c>
      <c r="H10" s="3"/>
      <c r="I10" s="4" t="s">
        <v>518</v>
      </c>
      <c r="J10" s="4" t="s">
        <v>519</v>
      </c>
      <c r="K10" s="9" t="s">
        <v>520</v>
      </c>
      <c r="L10" s="3"/>
      <c r="M10" s="3"/>
      <c r="N10" s="8" t="s">
        <v>521</v>
      </c>
      <c r="O10" s="3" t="s">
        <v>522</v>
      </c>
      <c r="P10" s="3" t="s">
        <v>523</v>
      </c>
      <c r="Q10" s="3"/>
      <c r="R10" s="3"/>
      <c r="S10" s="3" t="s">
        <v>524</v>
      </c>
      <c r="T10" s="3" t="s">
        <v>525</v>
      </c>
      <c r="U10" s="3" t="s">
        <v>526</v>
      </c>
      <c r="V10" s="3" t="s">
        <v>425</v>
      </c>
      <c r="W10" s="3" t="s">
        <v>486</v>
      </c>
      <c r="X10" s="3" t="s">
        <v>511</v>
      </c>
      <c r="Y10" s="3" t="s">
        <v>524</v>
      </c>
      <c r="Z10" s="3"/>
      <c r="AA10" s="3"/>
      <c r="AB10" s="3"/>
      <c r="AC10" s="3"/>
    </row>
    <row r="11" spans="1:31" ht="57.6" x14ac:dyDescent="0.3">
      <c r="A11" s="3" t="s">
        <v>527</v>
      </c>
      <c r="B11" s="3" t="s">
        <v>528</v>
      </c>
      <c r="C11" s="3" t="s">
        <v>529</v>
      </c>
      <c r="D11" s="3" t="s">
        <v>530</v>
      </c>
      <c r="E11" s="3" t="s">
        <v>516</v>
      </c>
      <c r="F11" s="3">
        <v>951</v>
      </c>
      <c r="G11" s="3" t="s">
        <v>517</v>
      </c>
      <c r="H11" s="3"/>
      <c r="I11" s="10" t="s">
        <v>531</v>
      </c>
      <c r="J11" s="10">
        <v>784</v>
      </c>
      <c r="K11" s="11" t="s">
        <v>532</v>
      </c>
      <c r="L11" s="3"/>
      <c r="M11" s="3"/>
      <c r="N11" s="8" t="s">
        <v>533</v>
      </c>
      <c r="O11" s="3" t="s">
        <v>534</v>
      </c>
      <c r="P11" s="3" t="s">
        <v>535</v>
      </c>
      <c r="Q11" s="3"/>
      <c r="R11" s="3"/>
      <c r="S11" s="3" t="s">
        <v>536</v>
      </c>
      <c r="T11" s="3" t="s">
        <v>537</v>
      </c>
      <c r="U11" s="3" t="s">
        <v>538</v>
      </c>
      <c r="V11" s="3" t="s">
        <v>425</v>
      </c>
      <c r="W11" s="3" t="s">
        <v>486</v>
      </c>
      <c r="X11" s="3" t="s">
        <v>511</v>
      </c>
      <c r="Y11" s="3" t="s">
        <v>536</v>
      </c>
      <c r="Z11" s="3"/>
      <c r="AA11" s="3"/>
      <c r="AB11" s="3"/>
      <c r="AC11" s="3"/>
    </row>
    <row r="12" spans="1:31" ht="43.2" x14ac:dyDescent="0.3">
      <c r="A12" t="s">
        <v>539</v>
      </c>
      <c r="B12" t="s">
        <v>540</v>
      </c>
      <c r="C12" t="s">
        <v>541</v>
      </c>
      <c r="D12" t="s">
        <v>542</v>
      </c>
      <c r="E12" t="s">
        <v>543</v>
      </c>
      <c r="F12">
        <v>532</v>
      </c>
      <c r="G12" t="s">
        <v>544</v>
      </c>
      <c r="H12" s="3"/>
      <c r="I12" s="10" t="s">
        <v>545</v>
      </c>
      <c r="J12" s="10">
        <v>971</v>
      </c>
      <c r="K12" s="11" t="s">
        <v>546</v>
      </c>
      <c r="L12" s="3"/>
      <c r="M12" s="3"/>
      <c r="N12" s="8" t="s">
        <v>547</v>
      </c>
      <c r="O12" s="3" t="s">
        <v>548</v>
      </c>
      <c r="P12" s="3" t="s">
        <v>549</v>
      </c>
      <c r="Q12" s="3"/>
      <c r="R12" s="3"/>
      <c r="S12" s="3" t="s">
        <v>550</v>
      </c>
      <c r="T12" s="3" t="s">
        <v>551</v>
      </c>
      <c r="U12" s="3" t="s">
        <v>552</v>
      </c>
      <c r="V12" s="3" t="s">
        <v>425</v>
      </c>
      <c r="W12" s="3" t="s">
        <v>553</v>
      </c>
      <c r="X12" s="3" t="s">
        <v>550</v>
      </c>
      <c r="Y12" s="3" t="s">
        <v>550</v>
      </c>
      <c r="Z12" s="3"/>
      <c r="AA12" s="3"/>
      <c r="AB12" s="3"/>
      <c r="AC12" s="3"/>
    </row>
    <row r="13" spans="1:31" ht="43.2" x14ac:dyDescent="0.3">
      <c r="A13" t="s">
        <v>554</v>
      </c>
      <c r="B13" t="s">
        <v>555</v>
      </c>
      <c r="C13" t="s">
        <v>556</v>
      </c>
      <c r="D13" t="s">
        <v>557</v>
      </c>
      <c r="E13" t="s">
        <v>558</v>
      </c>
      <c r="F13">
        <v>682</v>
      </c>
      <c r="G13" t="s">
        <v>559</v>
      </c>
      <c r="H13" s="3"/>
      <c r="I13" s="10" t="s">
        <v>560</v>
      </c>
      <c r="J13" s="10">
        <v>8</v>
      </c>
      <c r="K13" s="11" t="s">
        <v>561</v>
      </c>
      <c r="L13" s="3"/>
      <c r="M13" s="3"/>
      <c r="N13" s="8" t="s">
        <v>562</v>
      </c>
      <c r="O13" s="3" t="s">
        <v>563</v>
      </c>
      <c r="P13" s="3" t="s">
        <v>564</v>
      </c>
      <c r="Q13" s="3"/>
      <c r="R13" s="3"/>
      <c r="S13" s="3" t="s">
        <v>329</v>
      </c>
      <c r="T13" s="3" t="s">
        <v>565</v>
      </c>
      <c r="U13" s="3" t="s">
        <v>566</v>
      </c>
      <c r="V13" s="3" t="s">
        <v>425</v>
      </c>
      <c r="W13" s="3" t="s">
        <v>553</v>
      </c>
      <c r="X13" s="3" t="s">
        <v>329</v>
      </c>
      <c r="Y13" s="3" t="s">
        <v>329</v>
      </c>
      <c r="Z13" s="3"/>
      <c r="AA13" s="3"/>
      <c r="AB13" s="3"/>
      <c r="AC13" s="3"/>
    </row>
    <row r="14" spans="1:31" ht="43.2" x14ac:dyDescent="0.3">
      <c r="A14" s="3" t="s">
        <v>567</v>
      </c>
      <c r="B14" s="3" t="s">
        <v>568</v>
      </c>
      <c r="C14" s="3" t="s">
        <v>569</v>
      </c>
      <c r="D14" s="3" t="s">
        <v>570</v>
      </c>
      <c r="E14" s="3" t="s">
        <v>571</v>
      </c>
      <c r="F14" s="3">
        <v>32</v>
      </c>
      <c r="G14" s="3" t="s">
        <v>572</v>
      </c>
      <c r="H14" s="3"/>
      <c r="I14" s="10" t="s">
        <v>573</v>
      </c>
      <c r="J14" s="10">
        <v>51</v>
      </c>
      <c r="K14" s="11" t="s">
        <v>574</v>
      </c>
      <c r="L14" s="3"/>
      <c r="M14" s="3"/>
      <c r="N14" s="8" t="s">
        <v>575</v>
      </c>
      <c r="O14" s="3" t="s">
        <v>576</v>
      </c>
      <c r="P14" s="3" t="s">
        <v>577</v>
      </c>
      <c r="Q14" s="3"/>
      <c r="R14" s="3"/>
      <c r="S14" s="3" t="s">
        <v>578</v>
      </c>
      <c r="T14" s="3" t="s">
        <v>579</v>
      </c>
      <c r="U14" s="3" t="s">
        <v>580</v>
      </c>
      <c r="V14" s="3" t="s">
        <v>425</v>
      </c>
      <c r="W14" s="3" t="s">
        <v>553</v>
      </c>
      <c r="X14" s="3" t="s">
        <v>578</v>
      </c>
      <c r="Y14" s="3" t="s">
        <v>578</v>
      </c>
      <c r="Z14" s="3"/>
      <c r="AA14" s="3"/>
      <c r="AB14" s="3"/>
      <c r="AC14" s="3"/>
    </row>
    <row r="15" spans="1:31" ht="43.2" x14ac:dyDescent="0.3">
      <c r="A15" s="3" t="s">
        <v>581</v>
      </c>
      <c r="B15" s="3" t="s">
        <v>582</v>
      </c>
      <c r="C15" s="3" t="s">
        <v>583</v>
      </c>
      <c r="D15" s="3" t="s">
        <v>584</v>
      </c>
      <c r="E15" s="3" t="s">
        <v>585</v>
      </c>
      <c r="F15" s="3">
        <v>51</v>
      </c>
      <c r="G15" s="3" t="s">
        <v>586</v>
      </c>
      <c r="H15" s="3"/>
      <c r="I15" s="10" t="s">
        <v>587</v>
      </c>
      <c r="J15" s="10">
        <v>532</v>
      </c>
      <c r="K15" s="11" t="s">
        <v>588</v>
      </c>
      <c r="L15" s="3"/>
      <c r="M15" s="3"/>
      <c r="N15" s="8" t="s">
        <v>589</v>
      </c>
      <c r="O15" s="3" t="s">
        <v>590</v>
      </c>
      <c r="P15" s="3" t="s">
        <v>591</v>
      </c>
      <c r="Q15" s="3"/>
      <c r="R15" s="3"/>
      <c r="S15" s="3" t="s">
        <v>323</v>
      </c>
      <c r="T15" s="3" t="s">
        <v>592</v>
      </c>
      <c r="U15" s="3" t="s">
        <v>593</v>
      </c>
      <c r="V15" s="3" t="s">
        <v>425</v>
      </c>
      <c r="W15" s="3" t="s">
        <v>323</v>
      </c>
      <c r="X15" s="3" t="s">
        <v>323</v>
      </c>
      <c r="Y15" s="3" t="s">
        <v>323</v>
      </c>
      <c r="Z15" s="3"/>
      <c r="AA15" s="3"/>
      <c r="AB15" s="3"/>
      <c r="AC15" s="3"/>
    </row>
    <row r="16" spans="1:31" ht="28.8" x14ac:dyDescent="0.3">
      <c r="A16" s="3" t="s">
        <v>594</v>
      </c>
      <c r="B16" s="3" t="s">
        <v>595</v>
      </c>
      <c r="C16" s="3" t="s">
        <v>596</v>
      </c>
      <c r="D16" s="3" t="s">
        <v>597</v>
      </c>
      <c r="E16" s="3" t="s">
        <v>598</v>
      </c>
      <c r="F16" s="3">
        <v>533</v>
      </c>
      <c r="G16" s="3" t="s">
        <v>599</v>
      </c>
      <c r="H16" s="3"/>
      <c r="I16" s="10" t="s">
        <v>600</v>
      </c>
      <c r="J16" s="10">
        <v>973</v>
      </c>
      <c r="K16" s="11" t="s">
        <v>601</v>
      </c>
      <c r="L16" s="3"/>
      <c r="M16" s="3"/>
      <c r="N16" s="8" t="s">
        <v>602</v>
      </c>
      <c r="O16" s="3" t="s">
        <v>603</v>
      </c>
      <c r="P16" s="3" t="s">
        <v>604</v>
      </c>
      <c r="Q16" s="3"/>
      <c r="R16" s="3"/>
      <c r="S16" s="3" t="s">
        <v>325</v>
      </c>
      <c r="T16" s="3" t="s">
        <v>605</v>
      </c>
      <c r="U16" s="3" t="s">
        <v>606</v>
      </c>
      <c r="V16" s="3" t="s">
        <v>607</v>
      </c>
      <c r="W16" s="3" t="s">
        <v>325</v>
      </c>
      <c r="X16" s="3" t="s">
        <v>325</v>
      </c>
      <c r="Y16" s="3" t="s">
        <v>325</v>
      </c>
      <c r="Z16" s="3"/>
      <c r="AA16" s="3"/>
      <c r="AB16" s="3"/>
      <c r="AC16" s="3"/>
    </row>
    <row r="17" spans="1:29" ht="28.8" x14ac:dyDescent="0.3">
      <c r="A17" s="3" t="s">
        <v>608</v>
      </c>
      <c r="B17" s="3" t="s">
        <v>609</v>
      </c>
      <c r="C17" s="3" t="s">
        <v>610</v>
      </c>
      <c r="D17" s="3" t="s">
        <v>611</v>
      </c>
      <c r="E17" s="3" t="s">
        <v>612</v>
      </c>
      <c r="F17" s="3">
        <v>36</v>
      </c>
      <c r="G17" s="3" t="s">
        <v>613</v>
      </c>
      <c r="H17" s="3"/>
      <c r="I17" s="10" t="s">
        <v>614</v>
      </c>
      <c r="J17" s="10">
        <v>32</v>
      </c>
      <c r="K17" s="11" t="s">
        <v>615</v>
      </c>
      <c r="L17" s="3"/>
      <c r="M17" s="3"/>
      <c r="N17" s="8" t="s">
        <v>616</v>
      </c>
      <c r="O17" s="3" t="s">
        <v>617</v>
      </c>
      <c r="P17" s="3" t="s">
        <v>618</v>
      </c>
      <c r="Q17" s="3"/>
      <c r="R17" s="3"/>
      <c r="S17" s="3" t="s">
        <v>619</v>
      </c>
      <c r="T17" s="3" t="s">
        <v>620</v>
      </c>
      <c r="U17" s="3" t="s">
        <v>621</v>
      </c>
      <c r="V17" s="3" t="s">
        <v>622</v>
      </c>
      <c r="W17" s="3" t="s">
        <v>623</v>
      </c>
      <c r="X17" s="3" t="s">
        <v>624</v>
      </c>
      <c r="Y17" s="3" t="s">
        <v>619</v>
      </c>
      <c r="Z17" s="3"/>
      <c r="AA17" s="3"/>
      <c r="AB17" s="3"/>
      <c r="AC17" s="3"/>
    </row>
    <row r="18" spans="1:29" ht="28.8" x14ac:dyDescent="0.3">
      <c r="A18" s="3" t="s">
        <v>625</v>
      </c>
      <c r="B18" s="3" t="s">
        <v>626</v>
      </c>
      <c r="C18" s="3" t="s">
        <v>627</v>
      </c>
      <c r="D18" s="3" t="s">
        <v>628</v>
      </c>
      <c r="E18" s="3" t="s">
        <v>478</v>
      </c>
      <c r="F18" s="3">
        <v>978</v>
      </c>
      <c r="G18" s="3" t="s">
        <v>479</v>
      </c>
      <c r="H18" s="3"/>
      <c r="I18" s="10" t="s">
        <v>629</v>
      </c>
      <c r="J18" s="10">
        <v>36</v>
      </c>
      <c r="K18" s="11" t="s">
        <v>630</v>
      </c>
      <c r="L18" s="3"/>
      <c r="M18" s="3"/>
      <c r="N18" s="8" t="s">
        <v>631</v>
      </c>
      <c r="O18" s="3" t="s">
        <v>632</v>
      </c>
      <c r="P18" s="3" t="s">
        <v>633</v>
      </c>
      <c r="Q18" s="3"/>
      <c r="R18" s="3"/>
      <c r="S18" s="3" t="s">
        <v>634</v>
      </c>
      <c r="T18" s="3" t="s">
        <v>635</v>
      </c>
      <c r="U18" s="3" t="s">
        <v>636</v>
      </c>
      <c r="V18" s="3" t="s">
        <v>622</v>
      </c>
      <c r="W18" s="3" t="s">
        <v>623</v>
      </c>
      <c r="X18" s="3" t="s">
        <v>624</v>
      </c>
      <c r="Y18" s="3" t="s">
        <v>634</v>
      </c>
      <c r="Z18" s="3"/>
      <c r="AA18" s="3"/>
      <c r="AB18" s="3"/>
      <c r="AC18" s="3"/>
    </row>
    <row r="19" spans="1:29" ht="28.8" x14ac:dyDescent="0.3">
      <c r="A19" s="3" t="s">
        <v>637</v>
      </c>
      <c r="B19" s="3" t="s">
        <v>638</v>
      </c>
      <c r="C19" s="3" t="s">
        <v>639</v>
      </c>
      <c r="D19" s="3" t="s">
        <v>640</v>
      </c>
      <c r="E19" s="3" t="s">
        <v>641</v>
      </c>
      <c r="F19" s="3">
        <v>944</v>
      </c>
      <c r="G19" s="3" t="s">
        <v>642</v>
      </c>
      <c r="H19" s="3"/>
      <c r="I19" s="10" t="s">
        <v>643</v>
      </c>
      <c r="J19" s="10">
        <v>533</v>
      </c>
      <c r="K19" s="11" t="s">
        <v>644</v>
      </c>
      <c r="L19" s="3"/>
      <c r="M19" s="3"/>
      <c r="N19" s="8" t="s">
        <v>645</v>
      </c>
      <c r="O19" s="3" t="s">
        <v>646</v>
      </c>
      <c r="P19" s="3" t="s">
        <v>647</v>
      </c>
      <c r="Q19" s="3"/>
      <c r="R19" s="3"/>
      <c r="S19" s="3" t="s">
        <v>648</v>
      </c>
      <c r="T19" s="3" t="s">
        <v>649</v>
      </c>
      <c r="U19" s="3" t="s">
        <v>650</v>
      </c>
      <c r="V19" s="3" t="s">
        <v>622</v>
      </c>
      <c r="W19" s="3" t="s">
        <v>623</v>
      </c>
      <c r="X19" s="3" t="s">
        <v>648</v>
      </c>
      <c r="Y19" s="3" t="s">
        <v>648</v>
      </c>
      <c r="Z19" s="3"/>
      <c r="AA19" s="3"/>
      <c r="AB19" s="3"/>
      <c r="AC19" s="3"/>
    </row>
    <row r="20" spans="1:29" ht="28.8" x14ac:dyDescent="0.3">
      <c r="A20" s="3" t="s">
        <v>651</v>
      </c>
      <c r="B20" s="3" t="s">
        <v>652</v>
      </c>
      <c r="C20" s="3" t="s">
        <v>653</v>
      </c>
      <c r="D20" s="3" t="s">
        <v>654</v>
      </c>
      <c r="E20" s="3" t="s">
        <v>655</v>
      </c>
      <c r="F20" s="3">
        <v>44</v>
      </c>
      <c r="G20" s="3" t="s">
        <v>656</v>
      </c>
      <c r="H20" s="3"/>
      <c r="I20" s="10" t="s">
        <v>657</v>
      </c>
      <c r="J20" s="10">
        <v>944</v>
      </c>
      <c r="K20" s="11" t="s">
        <v>658</v>
      </c>
      <c r="L20" s="3"/>
      <c r="M20" s="3"/>
      <c r="N20" s="8" t="s">
        <v>659</v>
      </c>
      <c r="O20" s="3" t="s">
        <v>660</v>
      </c>
      <c r="P20" s="3" t="s">
        <v>661</v>
      </c>
      <c r="Q20" s="3"/>
      <c r="R20" s="3"/>
      <c r="S20" s="3" t="s">
        <v>347</v>
      </c>
      <c r="T20" s="3" t="s">
        <v>662</v>
      </c>
      <c r="U20" s="3" t="s">
        <v>663</v>
      </c>
      <c r="V20" s="3" t="s">
        <v>622</v>
      </c>
      <c r="W20" s="3" t="s">
        <v>623</v>
      </c>
      <c r="X20" s="3" t="s">
        <v>664</v>
      </c>
      <c r="Y20" s="3" t="s">
        <v>347</v>
      </c>
      <c r="Z20" s="3"/>
      <c r="AA20" s="3"/>
      <c r="AB20" s="3"/>
      <c r="AC20" s="3"/>
    </row>
    <row r="21" spans="1:29" ht="28.8" x14ac:dyDescent="0.3">
      <c r="A21" s="3" t="s">
        <v>665</v>
      </c>
      <c r="B21" s="3" t="s">
        <v>666</v>
      </c>
      <c r="C21" s="3" t="s">
        <v>667</v>
      </c>
      <c r="D21" s="3" t="s">
        <v>668</v>
      </c>
      <c r="E21" s="3" t="s">
        <v>669</v>
      </c>
      <c r="F21" s="3">
        <v>48</v>
      </c>
      <c r="G21" s="3" t="s">
        <v>670</v>
      </c>
      <c r="H21" s="3"/>
      <c r="I21" s="10" t="s">
        <v>671</v>
      </c>
      <c r="J21" s="10">
        <v>977</v>
      </c>
      <c r="K21" s="11" t="s">
        <v>672</v>
      </c>
      <c r="L21" s="3"/>
      <c r="M21" s="3"/>
      <c r="N21" s="8" t="s">
        <v>673</v>
      </c>
      <c r="O21" s="3" t="s">
        <v>674</v>
      </c>
      <c r="P21" s="3" t="s">
        <v>675</v>
      </c>
      <c r="Q21" s="3"/>
      <c r="R21" s="3"/>
      <c r="S21" s="3" t="s">
        <v>676</v>
      </c>
      <c r="T21" s="3" t="s">
        <v>677</v>
      </c>
      <c r="U21" s="3" t="s">
        <v>678</v>
      </c>
      <c r="V21" s="3" t="s">
        <v>622</v>
      </c>
      <c r="W21" s="3" t="s">
        <v>623</v>
      </c>
      <c r="X21" s="3" t="s">
        <v>664</v>
      </c>
      <c r="Y21" s="3" t="s">
        <v>676</v>
      </c>
      <c r="Z21" s="3"/>
      <c r="AA21" s="3"/>
      <c r="AB21" s="3"/>
      <c r="AC21" s="3"/>
    </row>
    <row r="22" spans="1:29" ht="28.8" x14ac:dyDescent="0.3">
      <c r="A22" s="3" t="s">
        <v>679</v>
      </c>
      <c r="B22" s="3" t="s">
        <v>680</v>
      </c>
      <c r="C22" s="3" t="s">
        <v>681</v>
      </c>
      <c r="D22" s="3" t="s">
        <v>682</v>
      </c>
      <c r="E22" s="3" t="s">
        <v>683</v>
      </c>
      <c r="F22" s="3">
        <v>50</v>
      </c>
      <c r="G22" s="3" t="s">
        <v>684</v>
      </c>
      <c r="H22" s="3"/>
      <c r="I22" s="10" t="s">
        <v>685</v>
      </c>
      <c r="J22" s="10">
        <v>52</v>
      </c>
      <c r="K22" s="11" t="s">
        <v>686</v>
      </c>
      <c r="L22" s="3"/>
      <c r="M22" s="3"/>
      <c r="N22" s="8" t="s">
        <v>687</v>
      </c>
      <c r="O22" s="3" t="s">
        <v>688</v>
      </c>
      <c r="P22" s="3" t="s">
        <v>689</v>
      </c>
      <c r="Q22" s="3"/>
      <c r="R22" s="3"/>
      <c r="S22" s="3" t="s">
        <v>690</v>
      </c>
      <c r="T22" s="3" t="s">
        <v>691</v>
      </c>
      <c r="U22" s="3" t="s">
        <v>692</v>
      </c>
      <c r="V22" s="3" t="s">
        <v>622</v>
      </c>
      <c r="W22" s="3" t="s">
        <v>623</v>
      </c>
      <c r="X22" s="3" t="s">
        <v>664</v>
      </c>
      <c r="Y22" s="3" t="s">
        <v>693</v>
      </c>
      <c r="Z22" s="3"/>
      <c r="AA22" s="3"/>
      <c r="AB22" s="3"/>
      <c r="AC22" s="3"/>
    </row>
    <row r="23" spans="1:29" ht="28.8" x14ac:dyDescent="0.3">
      <c r="A23" s="3" t="s">
        <v>694</v>
      </c>
      <c r="B23" s="3" t="s">
        <v>695</v>
      </c>
      <c r="C23" s="3" t="s">
        <v>696</v>
      </c>
      <c r="D23" s="3" t="s">
        <v>697</v>
      </c>
      <c r="E23" s="3" t="s">
        <v>698</v>
      </c>
      <c r="F23" s="3">
        <v>52</v>
      </c>
      <c r="G23" s="3" t="s">
        <v>699</v>
      </c>
      <c r="H23" s="3"/>
      <c r="I23" s="10" t="s">
        <v>700</v>
      </c>
      <c r="J23" s="10">
        <v>50</v>
      </c>
      <c r="K23" s="11" t="s">
        <v>701</v>
      </c>
      <c r="L23" s="3"/>
      <c r="M23" s="3"/>
      <c r="N23" s="8" t="s">
        <v>702</v>
      </c>
      <c r="O23" s="3" t="s">
        <v>703</v>
      </c>
      <c r="P23" s="3" t="s">
        <v>704</v>
      </c>
      <c r="Q23" s="3"/>
      <c r="R23" s="3"/>
      <c r="S23" s="3" t="s">
        <v>705</v>
      </c>
      <c r="T23" s="3" t="s">
        <v>706</v>
      </c>
      <c r="U23" s="3" t="s">
        <v>707</v>
      </c>
      <c r="V23" s="3" t="s">
        <v>622</v>
      </c>
      <c r="W23" s="3" t="s">
        <v>623</v>
      </c>
      <c r="X23" s="3" t="s">
        <v>664</v>
      </c>
      <c r="Y23" s="3" t="s">
        <v>693</v>
      </c>
      <c r="Z23" s="3"/>
      <c r="AA23" s="3"/>
      <c r="AB23" s="3"/>
      <c r="AC23" s="3"/>
    </row>
    <row r="24" spans="1:29" ht="43.2" x14ac:dyDescent="0.3">
      <c r="A24" s="3" t="s">
        <v>708</v>
      </c>
      <c r="B24" s="3" t="s">
        <v>709</v>
      </c>
      <c r="C24" s="3" t="s">
        <v>710</v>
      </c>
      <c r="D24" s="3" t="s">
        <v>711</v>
      </c>
      <c r="E24" s="3" t="s">
        <v>712</v>
      </c>
      <c r="F24" s="3">
        <v>974</v>
      </c>
      <c r="G24" s="3" t="s">
        <v>713</v>
      </c>
      <c r="H24" s="3"/>
      <c r="I24" s="10" t="s">
        <v>714</v>
      </c>
      <c r="J24" s="10">
        <v>975</v>
      </c>
      <c r="K24" s="11" t="s">
        <v>715</v>
      </c>
      <c r="L24" s="3"/>
      <c r="M24" s="3"/>
      <c r="N24" s="8" t="s">
        <v>716</v>
      </c>
      <c r="O24" s="3" t="s">
        <v>717</v>
      </c>
      <c r="P24" s="3" t="s">
        <v>718</v>
      </c>
      <c r="Q24" s="3"/>
      <c r="R24" s="3"/>
      <c r="S24" s="3" t="s">
        <v>349</v>
      </c>
      <c r="T24" s="3" t="s">
        <v>719</v>
      </c>
      <c r="U24" s="3" t="s">
        <v>720</v>
      </c>
      <c r="V24" s="3" t="s">
        <v>622</v>
      </c>
      <c r="W24" s="3" t="s">
        <v>623</v>
      </c>
      <c r="X24" s="3" t="s">
        <v>664</v>
      </c>
      <c r="Y24" s="3" t="s">
        <v>349</v>
      </c>
      <c r="Z24" s="3"/>
      <c r="AA24" s="3"/>
      <c r="AB24" s="3"/>
      <c r="AC24" s="3"/>
    </row>
    <row r="25" spans="1:29" ht="28.8" x14ac:dyDescent="0.3">
      <c r="A25" s="3" t="s">
        <v>721</v>
      </c>
      <c r="B25" s="3" t="s">
        <v>722</v>
      </c>
      <c r="C25" s="3" t="s">
        <v>723</v>
      </c>
      <c r="D25" s="3" t="s">
        <v>724</v>
      </c>
      <c r="E25" s="3" t="s">
        <v>478</v>
      </c>
      <c r="F25" s="3">
        <v>978</v>
      </c>
      <c r="G25" s="3" t="s">
        <v>479</v>
      </c>
      <c r="H25" s="3"/>
      <c r="I25" s="10" t="s">
        <v>725</v>
      </c>
      <c r="J25" s="10">
        <v>48</v>
      </c>
      <c r="K25" s="11" t="s">
        <v>726</v>
      </c>
      <c r="L25" s="3"/>
      <c r="M25" s="3"/>
      <c r="N25" s="8" t="s">
        <v>727</v>
      </c>
      <c r="O25" s="3" t="s">
        <v>728</v>
      </c>
      <c r="P25" s="3" t="s">
        <v>729</v>
      </c>
      <c r="Q25" s="3"/>
      <c r="R25" s="3"/>
      <c r="S25" s="3" t="s">
        <v>340</v>
      </c>
      <c r="T25" s="3" t="s">
        <v>730</v>
      </c>
      <c r="U25" s="3" t="s">
        <v>731</v>
      </c>
      <c r="V25" s="3" t="s">
        <v>622</v>
      </c>
      <c r="W25" s="3" t="s">
        <v>623</v>
      </c>
      <c r="X25" s="3" t="s">
        <v>664</v>
      </c>
      <c r="Y25" s="3" t="s">
        <v>340</v>
      </c>
      <c r="Z25" s="3"/>
      <c r="AA25" s="3"/>
      <c r="AB25" s="3"/>
      <c r="AC25" s="3"/>
    </row>
    <row r="26" spans="1:29" ht="43.2" x14ac:dyDescent="0.3">
      <c r="A26" s="3" t="s">
        <v>732</v>
      </c>
      <c r="B26" s="3" t="s">
        <v>733</v>
      </c>
      <c r="C26" s="3" t="s">
        <v>734</v>
      </c>
      <c r="D26" s="3" t="s">
        <v>735</v>
      </c>
      <c r="E26" s="3" t="s">
        <v>736</v>
      </c>
      <c r="F26" s="3">
        <v>84</v>
      </c>
      <c r="G26" s="3" t="s">
        <v>737</v>
      </c>
      <c r="H26" s="3"/>
      <c r="I26" s="10" t="s">
        <v>738</v>
      </c>
      <c r="J26" s="10">
        <v>108</v>
      </c>
      <c r="K26" s="11" t="s">
        <v>739</v>
      </c>
      <c r="L26" s="3"/>
      <c r="M26" s="3"/>
      <c r="N26" s="8" t="s">
        <v>740</v>
      </c>
      <c r="O26" s="3" t="s">
        <v>741</v>
      </c>
      <c r="P26" s="3" t="s">
        <v>742</v>
      </c>
      <c r="Q26" s="3"/>
      <c r="R26" s="3"/>
      <c r="S26" s="3" t="s">
        <v>743</v>
      </c>
      <c r="T26" s="3" t="s">
        <v>744</v>
      </c>
      <c r="U26" s="3" t="s">
        <v>745</v>
      </c>
      <c r="V26" s="3" t="s">
        <v>622</v>
      </c>
      <c r="W26" s="3" t="s">
        <v>746</v>
      </c>
      <c r="X26" s="3" t="s">
        <v>743</v>
      </c>
      <c r="Y26" s="3" t="s">
        <v>743</v>
      </c>
      <c r="Z26" s="3"/>
      <c r="AA26" s="3"/>
      <c r="AB26" s="3"/>
      <c r="AC26" s="3"/>
    </row>
    <row r="27" spans="1:29" ht="43.2" x14ac:dyDescent="0.3">
      <c r="A27" s="3" t="s">
        <v>747</v>
      </c>
      <c r="B27" s="3" t="s">
        <v>748</v>
      </c>
      <c r="C27" s="3" t="s">
        <v>749</v>
      </c>
      <c r="D27" s="3" t="s">
        <v>750</v>
      </c>
      <c r="E27" s="3" t="s">
        <v>751</v>
      </c>
      <c r="F27" s="3">
        <v>952</v>
      </c>
      <c r="G27" s="3" t="s">
        <v>752</v>
      </c>
      <c r="H27" s="3"/>
      <c r="I27" s="10" t="s">
        <v>753</v>
      </c>
      <c r="J27" s="10">
        <v>60</v>
      </c>
      <c r="K27" s="11" t="s">
        <v>754</v>
      </c>
      <c r="L27" s="3"/>
      <c r="M27" s="3"/>
      <c r="N27" s="8" t="s">
        <v>755</v>
      </c>
      <c r="O27" s="3" t="s">
        <v>756</v>
      </c>
      <c r="P27" s="3" t="s">
        <v>166</v>
      </c>
      <c r="Q27" s="3"/>
      <c r="R27" s="3"/>
      <c r="S27" s="3" t="s">
        <v>327</v>
      </c>
      <c r="T27" s="3" t="s">
        <v>757</v>
      </c>
      <c r="U27" s="3" t="s">
        <v>758</v>
      </c>
      <c r="V27" s="3" t="s">
        <v>622</v>
      </c>
      <c r="W27" s="3" t="s">
        <v>746</v>
      </c>
      <c r="X27" s="3" t="s">
        <v>327</v>
      </c>
      <c r="Y27" s="3" t="s">
        <v>327</v>
      </c>
      <c r="Z27" s="3"/>
      <c r="AA27" s="3"/>
      <c r="AB27" s="3"/>
      <c r="AC27" s="3"/>
    </row>
    <row r="28" spans="1:29" ht="28.8" x14ac:dyDescent="0.3">
      <c r="A28" s="3" t="s">
        <v>759</v>
      </c>
      <c r="B28" s="3" t="s">
        <v>760</v>
      </c>
      <c r="C28" s="3" t="s">
        <v>761</v>
      </c>
      <c r="D28" s="3" t="s">
        <v>762</v>
      </c>
      <c r="E28" s="3" t="s">
        <v>763</v>
      </c>
      <c r="F28" s="3">
        <v>60</v>
      </c>
      <c r="G28" s="3" t="s">
        <v>764</v>
      </c>
      <c r="H28" s="3"/>
      <c r="I28" s="10" t="s">
        <v>765</v>
      </c>
      <c r="J28" s="10">
        <v>96</v>
      </c>
      <c r="K28" s="11" t="s">
        <v>766</v>
      </c>
      <c r="L28" s="3"/>
      <c r="M28" s="3"/>
      <c r="N28" s="8" t="s">
        <v>767</v>
      </c>
      <c r="O28" s="3" t="s">
        <v>768</v>
      </c>
      <c r="P28" s="3" t="s">
        <v>769</v>
      </c>
      <c r="Q28" s="3"/>
      <c r="R28" s="3"/>
      <c r="S28" s="3" t="s">
        <v>770</v>
      </c>
      <c r="T28" s="3" t="s">
        <v>771</v>
      </c>
      <c r="U28" s="3" t="s">
        <v>772</v>
      </c>
      <c r="V28" s="3" t="s">
        <v>622</v>
      </c>
      <c r="W28" s="3" t="s">
        <v>773</v>
      </c>
      <c r="X28" s="3" t="s">
        <v>774</v>
      </c>
      <c r="Y28" s="3" t="s">
        <v>773</v>
      </c>
      <c r="Z28" s="3"/>
      <c r="AA28" s="3"/>
      <c r="AB28" s="3"/>
      <c r="AC28" s="3"/>
    </row>
    <row r="29" spans="1:29" ht="28.8" x14ac:dyDescent="0.3">
      <c r="A29" s="3" t="s">
        <v>775</v>
      </c>
      <c r="B29" s="3" t="s">
        <v>776</v>
      </c>
      <c r="C29" s="3" t="s">
        <v>777</v>
      </c>
      <c r="D29" s="3" t="s">
        <v>778</v>
      </c>
      <c r="E29" s="3" t="s">
        <v>777</v>
      </c>
      <c r="F29" s="3">
        <v>64</v>
      </c>
      <c r="G29" s="3" t="s">
        <v>779</v>
      </c>
      <c r="H29" s="3"/>
      <c r="I29" s="10" t="s">
        <v>780</v>
      </c>
      <c r="J29" s="10">
        <v>68</v>
      </c>
      <c r="K29" s="11" t="s">
        <v>781</v>
      </c>
      <c r="L29" s="3"/>
      <c r="M29" s="3"/>
      <c r="N29" s="8" t="s">
        <v>782</v>
      </c>
      <c r="O29" s="3" t="s">
        <v>783</v>
      </c>
      <c r="P29" s="3" t="s">
        <v>784</v>
      </c>
      <c r="Q29" s="3"/>
      <c r="R29" s="3"/>
      <c r="S29" s="3" t="s">
        <v>785</v>
      </c>
      <c r="T29" s="3" t="s">
        <v>786</v>
      </c>
      <c r="U29" s="3" t="s">
        <v>787</v>
      </c>
      <c r="V29" s="3" t="s">
        <v>622</v>
      </c>
      <c r="W29" s="3" t="s">
        <v>788</v>
      </c>
      <c r="X29" s="3" t="s">
        <v>788</v>
      </c>
      <c r="Y29" s="3" t="s">
        <v>788</v>
      </c>
      <c r="Z29" s="3"/>
      <c r="AA29" s="3"/>
      <c r="AB29" s="3"/>
      <c r="AC29" s="3"/>
    </row>
    <row r="30" spans="1:29" ht="28.8" x14ac:dyDescent="0.3">
      <c r="A30" s="3" t="s">
        <v>789</v>
      </c>
      <c r="B30" s="3" t="s">
        <v>790</v>
      </c>
      <c r="C30" s="3" t="s">
        <v>791</v>
      </c>
      <c r="D30" s="3" t="s">
        <v>792</v>
      </c>
      <c r="E30" s="3" t="s">
        <v>793</v>
      </c>
      <c r="F30" s="3">
        <v>68</v>
      </c>
      <c r="G30" s="3" t="s">
        <v>794</v>
      </c>
      <c r="H30" s="3"/>
      <c r="I30" s="10" t="s">
        <v>795</v>
      </c>
      <c r="J30" s="10">
        <v>986</v>
      </c>
      <c r="K30" s="11" t="s">
        <v>796</v>
      </c>
      <c r="L30" s="3"/>
      <c r="M30" s="3"/>
      <c r="N30" s="8" t="s">
        <v>797</v>
      </c>
      <c r="O30" s="3" t="s">
        <v>798</v>
      </c>
      <c r="P30" s="3" t="s">
        <v>799</v>
      </c>
      <c r="Q30" s="3"/>
      <c r="R30" s="3"/>
      <c r="S30" s="3" t="s">
        <v>800</v>
      </c>
      <c r="T30" s="3" t="s">
        <v>800</v>
      </c>
      <c r="U30" s="3" t="s">
        <v>800</v>
      </c>
      <c r="V30" s="3" t="s">
        <v>800</v>
      </c>
      <c r="W30" s="3" t="s">
        <v>800</v>
      </c>
      <c r="X30" s="3" t="s">
        <v>800</v>
      </c>
      <c r="Y30" s="3" t="s">
        <v>800</v>
      </c>
      <c r="Z30" s="3"/>
      <c r="AA30" s="3"/>
      <c r="AB30" s="3"/>
      <c r="AC30" s="3"/>
    </row>
    <row r="31" spans="1:29" ht="28.8" x14ac:dyDescent="0.3">
      <c r="A31" s="3" t="s">
        <v>801</v>
      </c>
      <c r="B31" s="3" t="s">
        <v>802</v>
      </c>
      <c r="C31" s="3" t="s">
        <v>803</v>
      </c>
      <c r="D31" s="3" t="s">
        <v>804</v>
      </c>
      <c r="E31" s="3" t="s">
        <v>805</v>
      </c>
      <c r="F31" s="3">
        <v>977</v>
      </c>
      <c r="G31" s="3" t="s">
        <v>806</v>
      </c>
      <c r="H31" s="3"/>
      <c r="I31" s="10" t="s">
        <v>807</v>
      </c>
      <c r="J31" s="10">
        <v>44</v>
      </c>
      <c r="K31" s="11" t="s">
        <v>808</v>
      </c>
      <c r="L31" s="3"/>
      <c r="M31" s="3"/>
      <c r="N31" s="8" t="s">
        <v>809</v>
      </c>
      <c r="O31" s="3" t="s">
        <v>810</v>
      </c>
      <c r="P31" s="3" t="s">
        <v>811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">
      <c r="A32" s="3" t="s">
        <v>812</v>
      </c>
      <c r="B32" s="3" t="s">
        <v>813</v>
      </c>
      <c r="C32" s="3" t="s">
        <v>814</v>
      </c>
      <c r="D32" s="3" t="s">
        <v>815</v>
      </c>
      <c r="E32" s="3" t="s">
        <v>816</v>
      </c>
      <c r="F32" s="3">
        <v>72</v>
      </c>
      <c r="G32" s="3" t="s">
        <v>817</v>
      </c>
      <c r="H32" s="3"/>
      <c r="I32" s="10" t="s">
        <v>818</v>
      </c>
      <c r="J32" s="10">
        <v>64</v>
      </c>
      <c r="K32" s="11" t="s">
        <v>779</v>
      </c>
      <c r="L32" s="3"/>
      <c r="M32" s="3"/>
      <c r="N32" s="8" t="s">
        <v>819</v>
      </c>
      <c r="O32" s="3" t="s">
        <v>820</v>
      </c>
      <c r="P32" s="3" t="s">
        <v>821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">
      <c r="A33" s="3" t="s">
        <v>822</v>
      </c>
      <c r="B33" s="3" t="s">
        <v>823</v>
      </c>
      <c r="C33" s="3" t="s">
        <v>824</v>
      </c>
      <c r="D33" s="3" t="s">
        <v>825</v>
      </c>
      <c r="E33" s="3" t="s">
        <v>826</v>
      </c>
      <c r="F33" s="3">
        <v>986</v>
      </c>
      <c r="G33" s="3" t="s">
        <v>827</v>
      </c>
      <c r="H33" s="3"/>
      <c r="I33" s="10" t="s">
        <v>828</v>
      </c>
      <c r="J33" s="10">
        <v>72</v>
      </c>
      <c r="K33" s="11" t="s">
        <v>829</v>
      </c>
      <c r="L33" s="3"/>
      <c r="M33" s="3"/>
      <c r="N33" s="8" t="s">
        <v>830</v>
      </c>
      <c r="O33" s="3" t="s">
        <v>831</v>
      </c>
      <c r="P33" s="3" t="s">
        <v>832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3">
      <c r="A34" s="3" t="s">
        <v>833</v>
      </c>
      <c r="B34" s="3" t="s">
        <v>834</v>
      </c>
      <c r="C34" s="3" t="s">
        <v>835</v>
      </c>
      <c r="D34" s="3" t="s">
        <v>836</v>
      </c>
      <c r="E34" s="3" t="s">
        <v>837</v>
      </c>
      <c r="F34" s="3">
        <v>975</v>
      </c>
      <c r="G34" s="3" t="s">
        <v>838</v>
      </c>
      <c r="H34" s="3"/>
      <c r="I34" s="10" t="s">
        <v>839</v>
      </c>
      <c r="J34" s="10">
        <v>974</v>
      </c>
      <c r="K34" s="11" t="s">
        <v>840</v>
      </c>
      <c r="L34" s="3"/>
      <c r="M34" s="3"/>
      <c r="N34" s="8" t="s">
        <v>841</v>
      </c>
      <c r="O34" s="3" t="s">
        <v>842</v>
      </c>
      <c r="P34" s="3" t="s">
        <v>843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">
      <c r="A35" s="3" t="s">
        <v>844</v>
      </c>
      <c r="B35" s="3" t="s">
        <v>845</v>
      </c>
      <c r="C35" s="3" t="s">
        <v>846</v>
      </c>
      <c r="D35" s="3" t="s">
        <v>847</v>
      </c>
      <c r="E35" s="3" t="s">
        <v>751</v>
      </c>
      <c r="F35" s="3">
        <v>952</v>
      </c>
      <c r="G35" s="3" t="s">
        <v>752</v>
      </c>
      <c r="H35" s="3"/>
      <c r="I35" s="10" t="s">
        <v>848</v>
      </c>
      <c r="J35" s="10">
        <v>84</v>
      </c>
      <c r="K35" s="11" t="s">
        <v>849</v>
      </c>
      <c r="L35" s="3"/>
      <c r="M35" s="3"/>
      <c r="N35" s="8" t="s">
        <v>850</v>
      </c>
      <c r="O35" s="3" t="s">
        <v>851</v>
      </c>
      <c r="P35" s="3" t="s">
        <v>852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8.8" x14ac:dyDescent="0.3">
      <c r="A36" s="3" t="s">
        <v>853</v>
      </c>
      <c r="B36" s="3" t="s">
        <v>854</v>
      </c>
      <c r="C36" s="3" t="s">
        <v>855</v>
      </c>
      <c r="D36" s="3" t="s">
        <v>856</v>
      </c>
      <c r="E36" s="3" t="s">
        <v>857</v>
      </c>
      <c r="F36" s="3">
        <v>108</v>
      </c>
      <c r="G36" s="3" t="s">
        <v>858</v>
      </c>
      <c r="H36" s="3"/>
      <c r="I36" s="10" t="s">
        <v>859</v>
      </c>
      <c r="J36" s="10">
        <v>124</v>
      </c>
      <c r="K36" s="11" t="s">
        <v>860</v>
      </c>
      <c r="L36" s="3"/>
      <c r="M36" s="3"/>
      <c r="N36" s="8" t="s">
        <v>861</v>
      </c>
      <c r="O36" s="3" t="s">
        <v>862</v>
      </c>
      <c r="P36" s="3" t="s">
        <v>863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.8" x14ac:dyDescent="0.3">
      <c r="A37" s="3" t="s">
        <v>864</v>
      </c>
      <c r="B37" s="3" t="s">
        <v>865</v>
      </c>
      <c r="C37" s="3" t="s">
        <v>866</v>
      </c>
      <c r="D37" s="3" t="s">
        <v>867</v>
      </c>
      <c r="E37" s="3" t="s">
        <v>868</v>
      </c>
      <c r="F37" s="3">
        <v>116</v>
      </c>
      <c r="G37" s="3" t="s">
        <v>869</v>
      </c>
      <c r="H37" s="3"/>
      <c r="I37" s="10" t="s">
        <v>870</v>
      </c>
      <c r="J37" s="10">
        <v>976</v>
      </c>
      <c r="K37" s="11" t="s">
        <v>871</v>
      </c>
      <c r="L37" s="3"/>
      <c r="M37" s="3"/>
      <c r="N37" s="8" t="s">
        <v>872</v>
      </c>
      <c r="O37" s="3" t="s">
        <v>873</v>
      </c>
      <c r="P37" s="3" t="s">
        <v>874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">
      <c r="A38" s="3" t="s">
        <v>875</v>
      </c>
      <c r="B38" s="3" t="s">
        <v>876</v>
      </c>
      <c r="C38" s="3" t="s">
        <v>877</v>
      </c>
      <c r="D38" s="3" t="s">
        <v>878</v>
      </c>
      <c r="E38" s="3" t="s">
        <v>90</v>
      </c>
      <c r="F38" s="3">
        <v>950</v>
      </c>
      <c r="G38" s="3" t="s">
        <v>879</v>
      </c>
      <c r="H38" s="3"/>
      <c r="I38" s="10" t="s">
        <v>880</v>
      </c>
      <c r="J38" s="10">
        <v>756</v>
      </c>
      <c r="K38" s="11" t="s">
        <v>881</v>
      </c>
      <c r="L38" s="3"/>
      <c r="M38" s="3"/>
      <c r="N38" s="8" t="s">
        <v>882</v>
      </c>
      <c r="O38" s="3" t="s">
        <v>883</v>
      </c>
      <c r="P38" s="3" t="s">
        <v>884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8.8" x14ac:dyDescent="0.3">
      <c r="A39" s="3" t="s">
        <v>885</v>
      </c>
      <c r="B39" s="3" t="s">
        <v>886</v>
      </c>
      <c r="C39" s="3" t="s">
        <v>887</v>
      </c>
      <c r="D39" s="3" t="s">
        <v>888</v>
      </c>
      <c r="E39" s="3" t="s">
        <v>889</v>
      </c>
      <c r="F39" s="3">
        <v>124</v>
      </c>
      <c r="G39" s="3" t="s">
        <v>890</v>
      </c>
      <c r="H39" s="3"/>
      <c r="I39" s="10" t="s">
        <v>891</v>
      </c>
      <c r="J39" s="10">
        <v>990</v>
      </c>
      <c r="K39" s="11" t="s">
        <v>892</v>
      </c>
      <c r="L39" s="3"/>
      <c r="M39" s="3"/>
      <c r="N39" s="8" t="s">
        <v>893</v>
      </c>
      <c r="O39" s="3" t="s">
        <v>894</v>
      </c>
      <c r="P39" s="3" t="s">
        <v>895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">
      <c r="A40" s="3" t="s">
        <v>896</v>
      </c>
      <c r="B40" s="3" t="s">
        <v>897</v>
      </c>
      <c r="C40" s="3" t="s">
        <v>898</v>
      </c>
      <c r="D40" s="3" t="s">
        <v>899</v>
      </c>
      <c r="E40" s="3" t="s">
        <v>900</v>
      </c>
      <c r="F40" s="3">
        <v>132</v>
      </c>
      <c r="G40" s="3" t="s">
        <v>901</v>
      </c>
      <c r="H40" s="3"/>
      <c r="I40" s="10" t="s">
        <v>902</v>
      </c>
      <c r="J40" s="10">
        <v>0</v>
      </c>
      <c r="K40" s="11" t="s">
        <v>903</v>
      </c>
      <c r="L40" s="3"/>
      <c r="M40" s="3"/>
      <c r="N40" s="8" t="s">
        <v>904</v>
      </c>
      <c r="O40" s="3" t="s">
        <v>905</v>
      </c>
      <c r="P40" s="3" t="s">
        <v>906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.8" x14ac:dyDescent="0.3">
      <c r="A41" s="3" t="s">
        <v>907</v>
      </c>
      <c r="B41" s="3" t="s">
        <v>908</v>
      </c>
      <c r="C41" s="3" t="s">
        <v>909</v>
      </c>
      <c r="D41" s="3" t="s">
        <v>910</v>
      </c>
      <c r="E41" s="3" t="s">
        <v>911</v>
      </c>
      <c r="F41" s="3">
        <v>990</v>
      </c>
      <c r="G41" s="3" t="s">
        <v>892</v>
      </c>
      <c r="H41" s="3"/>
      <c r="I41" s="10" t="s">
        <v>912</v>
      </c>
      <c r="J41" s="10">
        <v>170</v>
      </c>
      <c r="K41" s="11" t="s">
        <v>913</v>
      </c>
      <c r="L41" s="3"/>
      <c r="M41" s="3"/>
      <c r="N41" s="8" t="s">
        <v>914</v>
      </c>
      <c r="O41" s="3" t="s">
        <v>915</v>
      </c>
      <c r="P41" s="3" t="s">
        <v>916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">
      <c r="A42" s="3" t="s">
        <v>917</v>
      </c>
      <c r="B42" s="3" t="s">
        <v>918</v>
      </c>
      <c r="C42" s="3" t="s">
        <v>919</v>
      </c>
      <c r="D42" s="3" t="s">
        <v>920</v>
      </c>
      <c r="E42" s="3" t="s">
        <v>921</v>
      </c>
      <c r="F42" s="3">
        <v>0</v>
      </c>
      <c r="G42" s="3" t="s">
        <v>922</v>
      </c>
      <c r="H42" s="3"/>
      <c r="I42" s="10" t="s">
        <v>923</v>
      </c>
      <c r="J42" s="10">
        <v>188</v>
      </c>
      <c r="K42" s="11" t="s">
        <v>924</v>
      </c>
      <c r="L42" s="3"/>
      <c r="M42" s="3"/>
      <c r="N42" s="8" t="s">
        <v>925</v>
      </c>
      <c r="O42" s="3" t="s">
        <v>926</v>
      </c>
      <c r="P42" s="3" t="s">
        <v>927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3">
      <c r="A43" s="3" t="s">
        <v>928</v>
      </c>
      <c r="B43" s="3" t="s">
        <v>929</v>
      </c>
      <c r="C43" s="3" t="s">
        <v>930</v>
      </c>
      <c r="D43" s="3" t="s">
        <v>931</v>
      </c>
      <c r="E43" s="3" t="s">
        <v>478</v>
      </c>
      <c r="F43" s="3">
        <v>978</v>
      </c>
      <c r="G43" s="3" t="s">
        <v>479</v>
      </c>
      <c r="H43" s="3"/>
      <c r="I43" s="10" t="s">
        <v>932</v>
      </c>
      <c r="J43" s="10">
        <v>931</v>
      </c>
      <c r="K43" s="11" t="s">
        <v>933</v>
      </c>
      <c r="L43" s="3"/>
      <c r="M43" s="3"/>
      <c r="N43" s="8" t="s">
        <v>934</v>
      </c>
      <c r="O43" s="3" t="s">
        <v>935</v>
      </c>
      <c r="P43" s="3" t="s">
        <v>936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3">
      <c r="A44" s="3" t="s">
        <v>937</v>
      </c>
      <c r="B44" s="3" t="s">
        <v>938</v>
      </c>
      <c r="C44" s="3" t="s">
        <v>939</v>
      </c>
      <c r="D44" s="3" t="s">
        <v>940</v>
      </c>
      <c r="E44" s="3" t="s">
        <v>941</v>
      </c>
      <c r="F44" s="3">
        <v>170</v>
      </c>
      <c r="G44" s="3" t="s">
        <v>942</v>
      </c>
      <c r="H44" s="3"/>
      <c r="I44" s="10" t="s">
        <v>943</v>
      </c>
      <c r="J44" s="10">
        <v>132</v>
      </c>
      <c r="K44" s="11" t="s">
        <v>944</v>
      </c>
      <c r="L44" s="3"/>
      <c r="M44" s="3"/>
      <c r="N44" s="8" t="s">
        <v>945</v>
      </c>
      <c r="O44" s="3" t="s">
        <v>946</v>
      </c>
      <c r="P44" s="3" t="s">
        <v>947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3">
      <c r="A45" s="3" t="s">
        <v>948</v>
      </c>
      <c r="B45" s="3" t="s">
        <v>949</v>
      </c>
      <c r="C45" s="3" t="s">
        <v>950</v>
      </c>
      <c r="D45" s="3" t="s">
        <v>951</v>
      </c>
      <c r="E45" s="3" t="s">
        <v>952</v>
      </c>
      <c r="F45" s="3">
        <v>174</v>
      </c>
      <c r="G45" s="3" t="s">
        <v>953</v>
      </c>
      <c r="H45" s="3"/>
      <c r="I45" s="10" t="s">
        <v>954</v>
      </c>
      <c r="J45" s="10">
        <v>203</v>
      </c>
      <c r="K45" s="11" t="s">
        <v>955</v>
      </c>
      <c r="L45" s="3"/>
      <c r="M45" s="3"/>
      <c r="N45" s="8" t="s">
        <v>956</v>
      </c>
      <c r="O45" s="3" t="s">
        <v>957</v>
      </c>
      <c r="P45" s="3" t="s">
        <v>958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3">
      <c r="A46" t="s">
        <v>959</v>
      </c>
      <c r="B46" t="s">
        <v>960</v>
      </c>
      <c r="C46" t="s">
        <v>961</v>
      </c>
      <c r="D46" t="s">
        <v>962</v>
      </c>
      <c r="E46" t="s">
        <v>963</v>
      </c>
      <c r="F46">
        <v>408</v>
      </c>
      <c r="G46" t="s">
        <v>964</v>
      </c>
      <c r="H46" s="3"/>
      <c r="I46" s="10" t="s">
        <v>965</v>
      </c>
      <c r="J46" s="10">
        <v>262</v>
      </c>
      <c r="K46" s="11" t="s">
        <v>966</v>
      </c>
      <c r="L46" s="3"/>
      <c r="M46" s="3"/>
      <c r="N46" s="8" t="s">
        <v>967</v>
      </c>
      <c r="O46" s="3" t="s">
        <v>968</v>
      </c>
      <c r="P46" s="3" t="s">
        <v>969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.8" x14ac:dyDescent="0.3">
      <c r="A47" t="s">
        <v>970</v>
      </c>
      <c r="B47" t="s">
        <v>971</v>
      </c>
      <c r="C47" t="s">
        <v>972</v>
      </c>
      <c r="D47" t="s">
        <v>973</v>
      </c>
      <c r="E47" t="s">
        <v>974</v>
      </c>
      <c r="F47">
        <v>410</v>
      </c>
      <c r="G47" t="s">
        <v>975</v>
      </c>
      <c r="H47" s="3"/>
      <c r="I47" s="10" t="s">
        <v>976</v>
      </c>
      <c r="J47" s="10">
        <v>208</v>
      </c>
      <c r="K47" s="11" t="s">
        <v>977</v>
      </c>
      <c r="L47" s="3"/>
      <c r="M47" s="3"/>
      <c r="N47" s="8" t="s">
        <v>978</v>
      </c>
      <c r="O47" s="3" t="s">
        <v>979</v>
      </c>
      <c r="P47" s="3" t="s">
        <v>980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.8" x14ac:dyDescent="0.3">
      <c r="A48" s="3" t="s">
        <v>981</v>
      </c>
      <c r="B48" s="3" t="s">
        <v>982</v>
      </c>
      <c r="C48" s="3" t="s">
        <v>983</v>
      </c>
      <c r="D48" s="3" t="s">
        <v>984</v>
      </c>
      <c r="E48" s="3" t="s">
        <v>985</v>
      </c>
      <c r="F48" s="3">
        <v>188</v>
      </c>
      <c r="G48" s="3" t="s">
        <v>986</v>
      </c>
      <c r="H48" s="3"/>
      <c r="I48" s="10" t="s">
        <v>987</v>
      </c>
      <c r="J48" s="10">
        <v>214</v>
      </c>
      <c r="K48" s="11" t="s">
        <v>988</v>
      </c>
      <c r="L48" s="3"/>
      <c r="M48" s="3"/>
      <c r="N48" s="8" t="s">
        <v>989</v>
      </c>
      <c r="O48" s="3" t="s">
        <v>990</v>
      </c>
      <c r="P48" s="3" t="s">
        <v>991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3">
      <c r="A49" s="3" t="s">
        <v>992</v>
      </c>
      <c r="B49" s="3" t="s">
        <v>993</v>
      </c>
      <c r="C49" s="3" t="s">
        <v>994</v>
      </c>
      <c r="D49" s="3" t="s">
        <v>995</v>
      </c>
      <c r="E49" s="3" t="s">
        <v>751</v>
      </c>
      <c r="F49" s="3">
        <v>952</v>
      </c>
      <c r="G49" s="3" t="s">
        <v>752</v>
      </c>
      <c r="H49" s="3"/>
      <c r="I49" s="10" t="s">
        <v>996</v>
      </c>
      <c r="J49" s="10">
        <v>12</v>
      </c>
      <c r="K49" s="11" t="s">
        <v>997</v>
      </c>
      <c r="L49" s="3"/>
      <c r="M49" s="3"/>
      <c r="N49" s="8" t="s">
        <v>998</v>
      </c>
      <c r="O49" s="3" t="s">
        <v>999</v>
      </c>
      <c r="P49" s="3" t="s">
        <v>1000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3">
      <c r="A50" s="3" t="s">
        <v>1001</v>
      </c>
      <c r="B50" s="3" t="s">
        <v>1002</v>
      </c>
      <c r="C50" s="3" t="s">
        <v>1003</v>
      </c>
      <c r="D50" s="3" t="s">
        <v>1004</v>
      </c>
      <c r="E50" s="3" t="s">
        <v>1005</v>
      </c>
      <c r="F50" s="3">
        <v>191</v>
      </c>
      <c r="G50" s="3" t="s">
        <v>1006</v>
      </c>
      <c r="H50" s="3"/>
      <c r="I50" s="10" t="s">
        <v>1007</v>
      </c>
      <c r="J50" s="10">
        <v>818</v>
      </c>
      <c r="K50" s="11" t="s">
        <v>1008</v>
      </c>
      <c r="L50" s="3"/>
      <c r="M50" s="3"/>
      <c r="N50" s="8" t="s">
        <v>1009</v>
      </c>
      <c r="O50" s="3" t="s">
        <v>1010</v>
      </c>
      <c r="P50" s="3" t="s">
        <v>1011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3">
      <c r="A51" s="3" t="s">
        <v>1012</v>
      </c>
      <c r="B51" s="3" t="s">
        <v>1013</v>
      </c>
      <c r="C51" s="3" t="s">
        <v>1014</v>
      </c>
      <c r="D51" s="3" t="s">
        <v>1015</v>
      </c>
      <c r="E51" s="3" t="s">
        <v>1016</v>
      </c>
      <c r="F51" s="3">
        <v>931</v>
      </c>
      <c r="G51" s="3" t="s">
        <v>1017</v>
      </c>
      <c r="H51" s="3"/>
      <c r="I51" s="10" t="s">
        <v>1018</v>
      </c>
      <c r="J51" s="10">
        <v>232</v>
      </c>
      <c r="K51" s="11" t="s">
        <v>1019</v>
      </c>
      <c r="L51" s="3"/>
      <c r="M51" s="3"/>
      <c r="N51" s="8" t="s">
        <v>1020</v>
      </c>
      <c r="O51" s="3" t="s">
        <v>1021</v>
      </c>
      <c r="P51" s="3" t="s">
        <v>1022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.8" x14ac:dyDescent="0.3">
      <c r="A52" s="3" t="s">
        <v>1023</v>
      </c>
      <c r="B52" s="3" t="s">
        <v>1024</v>
      </c>
      <c r="C52" s="3" t="s">
        <v>1025</v>
      </c>
      <c r="D52" s="3" t="s">
        <v>1026</v>
      </c>
      <c r="E52" s="3" t="s">
        <v>1027</v>
      </c>
      <c r="F52" s="3">
        <v>208</v>
      </c>
      <c r="G52" s="3" t="s">
        <v>1028</v>
      </c>
      <c r="H52" s="3"/>
      <c r="I52" s="10" t="s">
        <v>1029</v>
      </c>
      <c r="J52" s="10">
        <v>230</v>
      </c>
      <c r="K52" s="11" t="s">
        <v>1030</v>
      </c>
      <c r="L52" s="3"/>
      <c r="M52" s="3"/>
      <c r="N52" s="8" t="s">
        <v>1031</v>
      </c>
      <c r="O52" s="3" t="s">
        <v>1032</v>
      </c>
      <c r="P52" s="3" t="s">
        <v>1033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3">
      <c r="A53" s="3" t="s">
        <v>1034</v>
      </c>
      <c r="B53" s="3" t="s">
        <v>1035</v>
      </c>
      <c r="C53" s="3" t="s">
        <v>1036</v>
      </c>
      <c r="D53" s="3" t="s">
        <v>1037</v>
      </c>
      <c r="E53" s="3" t="s">
        <v>1038</v>
      </c>
      <c r="F53" s="3">
        <v>96</v>
      </c>
      <c r="G53" s="3" t="s">
        <v>1039</v>
      </c>
      <c r="H53" s="3"/>
      <c r="I53" s="10" t="s">
        <v>1040</v>
      </c>
      <c r="J53" s="10">
        <v>978</v>
      </c>
      <c r="K53" s="11" t="s">
        <v>1041</v>
      </c>
      <c r="L53" s="3"/>
      <c r="M53" s="3"/>
      <c r="N53" s="8" t="s">
        <v>1042</v>
      </c>
      <c r="O53" s="3" t="s">
        <v>1043</v>
      </c>
      <c r="P53" s="3" t="s">
        <v>170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">
      <c r="A54" s="3" t="s">
        <v>1044</v>
      </c>
      <c r="B54" s="3" t="s">
        <v>1045</v>
      </c>
      <c r="C54" s="3" t="s">
        <v>1046</v>
      </c>
      <c r="D54" s="3" t="s">
        <v>1047</v>
      </c>
      <c r="E54" s="3" t="s">
        <v>1048</v>
      </c>
      <c r="F54" s="3">
        <v>262</v>
      </c>
      <c r="G54" s="3" t="s">
        <v>1049</v>
      </c>
      <c r="H54" s="3"/>
      <c r="I54" s="10" t="s">
        <v>1050</v>
      </c>
      <c r="J54" s="10">
        <v>242</v>
      </c>
      <c r="K54" s="11" t="s">
        <v>1051</v>
      </c>
      <c r="L54" s="3"/>
      <c r="M54" s="3"/>
      <c r="N54" s="8" t="s">
        <v>1052</v>
      </c>
      <c r="O54" s="3" t="s">
        <v>1053</v>
      </c>
      <c r="P54" s="3" t="s">
        <v>1054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.8" x14ac:dyDescent="0.3">
      <c r="A55" s="3" t="s">
        <v>1055</v>
      </c>
      <c r="B55" s="3" t="s">
        <v>1056</v>
      </c>
      <c r="C55" s="3" t="s">
        <v>1057</v>
      </c>
      <c r="D55" s="3" t="s">
        <v>1058</v>
      </c>
      <c r="E55" s="3" t="s">
        <v>516</v>
      </c>
      <c r="F55" s="3">
        <v>951</v>
      </c>
      <c r="G55" s="3" t="s">
        <v>517</v>
      </c>
      <c r="H55" s="3"/>
      <c r="I55" s="10" t="s">
        <v>1059</v>
      </c>
      <c r="J55" s="10">
        <v>238</v>
      </c>
      <c r="K55" s="11" t="s">
        <v>1060</v>
      </c>
      <c r="L55" s="3"/>
      <c r="M55" s="3"/>
      <c r="N55" s="8" t="s">
        <v>1061</v>
      </c>
      <c r="O55" s="3" t="s">
        <v>1062</v>
      </c>
      <c r="P55" s="3" t="s">
        <v>1063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3">
      <c r="A56" t="s">
        <v>1064</v>
      </c>
      <c r="B56" t="s">
        <v>1065</v>
      </c>
      <c r="C56" t="s">
        <v>1066</v>
      </c>
      <c r="D56" t="s">
        <v>1067</v>
      </c>
      <c r="E56" t="s">
        <v>1068</v>
      </c>
      <c r="F56">
        <v>818</v>
      </c>
      <c r="G56" t="s">
        <v>1069</v>
      </c>
      <c r="H56" s="3"/>
      <c r="I56" s="10" t="s">
        <v>1070</v>
      </c>
      <c r="J56" s="10">
        <v>826</v>
      </c>
      <c r="K56" s="11" t="s">
        <v>1071</v>
      </c>
      <c r="L56" s="3"/>
      <c r="M56" s="3"/>
      <c r="N56" s="8" t="s">
        <v>1072</v>
      </c>
      <c r="O56" s="3" t="s">
        <v>1073</v>
      </c>
      <c r="P56" s="3" t="s">
        <v>1074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3">
      <c r="A57" t="s">
        <v>1075</v>
      </c>
      <c r="B57" t="s">
        <v>1076</v>
      </c>
      <c r="C57" t="s">
        <v>1077</v>
      </c>
      <c r="D57" t="s">
        <v>1078</v>
      </c>
      <c r="E57" t="s">
        <v>1079</v>
      </c>
      <c r="F57">
        <v>784</v>
      </c>
      <c r="G57" t="s">
        <v>1080</v>
      </c>
      <c r="H57" s="3"/>
      <c r="I57" s="10" t="s">
        <v>1081</v>
      </c>
      <c r="J57" s="10">
        <v>981</v>
      </c>
      <c r="K57" s="11" t="s">
        <v>1082</v>
      </c>
      <c r="L57" s="3"/>
      <c r="M57" s="3"/>
      <c r="N57" s="8" t="s">
        <v>1083</v>
      </c>
      <c r="O57" s="3" t="s">
        <v>1084</v>
      </c>
      <c r="P57" s="3" t="s">
        <v>1085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3.2" x14ac:dyDescent="0.3">
      <c r="A58" t="s">
        <v>1086</v>
      </c>
      <c r="B58" t="s">
        <v>1087</v>
      </c>
      <c r="C58" t="s">
        <v>1088</v>
      </c>
      <c r="D58" t="s">
        <v>1089</v>
      </c>
      <c r="E58" t="s">
        <v>168</v>
      </c>
      <c r="F58">
        <v>840</v>
      </c>
      <c r="G58" t="s">
        <v>1090</v>
      </c>
      <c r="H58" s="3"/>
      <c r="I58" s="10" t="s">
        <v>1091</v>
      </c>
      <c r="J58" s="10">
        <v>0</v>
      </c>
      <c r="K58" s="11" t="s">
        <v>1092</v>
      </c>
      <c r="L58" s="3"/>
      <c r="M58" s="3"/>
      <c r="N58" s="8" t="s">
        <v>1093</v>
      </c>
      <c r="O58" s="3" t="s">
        <v>1094</v>
      </c>
      <c r="P58" s="3" t="s">
        <v>1095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t="s">
        <v>1096</v>
      </c>
      <c r="B59" t="s">
        <v>1097</v>
      </c>
      <c r="C59" t="s">
        <v>1098</v>
      </c>
      <c r="D59" t="s">
        <v>1099</v>
      </c>
      <c r="E59" t="s">
        <v>1100</v>
      </c>
      <c r="F59">
        <v>232</v>
      </c>
      <c r="G59" t="s">
        <v>1101</v>
      </c>
      <c r="H59" s="3"/>
      <c r="I59" s="10" t="s">
        <v>1102</v>
      </c>
      <c r="J59" s="10">
        <v>936</v>
      </c>
      <c r="K59" s="11" t="s">
        <v>1103</v>
      </c>
      <c r="L59" s="3"/>
      <c r="M59" s="3"/>
      <c r="N59" s="8" t="s">
        <v>1104</v>
      </c>
      <c r="O59" s="3" t="s">
        <v>1105</v>
      </c>
      <c r="P59" s="3" t="s">
        <v>1106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t="s">
        <v>1107</v>
      </c>
      <c r="B60" t="s">
        <v>1108</v>
      </c>
      <c r="C60" t="s">
        <v>1109</v>
      </c>
      <c r="D60" t="s">
        <v>1110</v>
      </c>
      <c r="E60" t="s">
        <v>478</v>
      </c>
      <c r="F60">
        <v>978</v>
      </c>
      <c r="G60" t="s">
        <v>479</v>
      </c>
      <c r="H60" s="3"/>
      <c r="I60" s="10" t="s">
        <v>1111</v>
      </c>
      <c r="J60" s="10">
        <v>292</v>
      </c>
      <c r="K60" s="11" t="s">
        <v>1112</v>
      </c>
      <c r="L60" s="3"/>
      <c r="M60" s="3"/>
      <c r="N60" s="8" t="s">
        <v>1113</v>
      </c>
      <c r="O60" s="3" t="s">
        <v>1114</v>
      </c>
      <c r="P60" s="3" t="s">
        <v>1115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t="s">
        <v>1116</v>
      </c>
      <c r="B61" t="s">
        <v>1117</v>
      </c>
      <c r="C61" t="s">
        <v>1118</v>
      </c>
      <c r="D61" t="s">
        <v>1119</v>
      </c>
      <c r="E61" t="s">
        <v>478</v>
      </c>
      <c r="F61">
        <v>978</v>
      </c>
      <c r="G61" t="s">
        <v>479</v>
      </c>
      <c r="H61" s="3"/>
      <c r="I61" s="10" t="s">
        <v>1120</v>
      </c>
      <c r="J61" s="10">
        <v>270</v>
      </c>
      <c r="K61" s="11" t="s">
        <v>1121</v>
      </c>
      <c r="L61" s="3"/>
      <c r="M61" s="3"/>
      <c r="N61" s="8" t="s">
        <v>1122</v>
      </c>
      <c r="O61" s="3" t="s">
        <v>1123</v>
      </c>
      <c r="P61" s="3" t="s">
        <v>1124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t="s">
        <v>1125</v>
      </c>
      <c r="B62" t="s">
        <v>1126</v>
      </c>
      <c r="C62" t="s">
        <v>1127</v>
      </c>
      <c r="D62" t="s">
        <v>1128</v>
      </c>
      <c r="E62" t="s">
        <v>1129</v>
      </c>
      <c r="F62">
        <v>748</v>
      </c>
      <c r="G62" t="s">
        <v>1130</v>
      </c>
      <c r="I62" s="1" t="s">
        <v>1131</v>
      </c>
      <c r="J62" s="1">
        <v>324</v>
      </c>
      <c r="K62" s="2" t="s">
        <v>1132</v>
      </c>
      <c r="N62" s="8" t="s">
        <v>1133</v>
      </c>
      <c r="O62" s="3" t="s">
        <v>1134</v>
      </c>
      <c r="P62" s="3" t="s">
        <v>1135</v>
      </c>
      <c r="Q62" s="3"/>
      <c r="R62" s="3"/>
      <c r="S62" s="3"/>
    </row>
    <row r="63" spans="1:29" ht="28.8" x14ac:dyDescent="0.3">
      <c r="A63" s="3" t="s">
        <v>1136</v>
      </c>
      <c r="B63" s="3" t="s">
        <v>1137</v>
      </c>
      <c r="C63" s="3" t="s">
        <v>1138</v>
      </c>
      <c r="D63" s="3" t="s">
        <v>1139</v>
      </c>
      <c r="E63" s="3" t="s">
        <v>168</v>
      </c>
      <c r="F63" s="3">
        <v>840</v>
      </c>
      <c r="G63" s="3" t="s">
        <v>1090</v>
      </c>
      <c r="I63" s="1" t="s">
        <v>1140</v>
      </c>
      <c r="J63" s="1">
        <v>320</v>
      </c>
      <c r="K63" s="2" t="s">
        <v>1141</v>
      </c>
      <c r="N63" s="8" t="s">
        <v>1142</v>
      </c>
      <c r="O63" s="3" t="s">
        <v>1143</v>
      </c>
      <c r="P63" s="3" t="s">
        <v>1144</v>
      </c>
      <c r="Q63" s="3"/>
      <c r="R63" s="3"/>
      <c r="S63" s="3"/>
    </row>
    <row r="64" spans="1:29" ht="28.8" x14ac:dyDescent="0.3">
      <c r="A64" t="s">
        <v>1145</v>
      </c>
      <c r="B64" t="s">
        <v>1146</v>
      </c>
      <c r="C64" t="s">
        <v>1147</v>
      </c>
      <c r="D64" t="s">
        <v>1148</v>
      </c>
      <c r="E64" t="s">
        <v>1149</v>
      </c>
      <c r="F64">
        <v>230</v>
      </c>
      <c r="G64" t="s">
        <v>1150</v>
      </c>
      <c r="I64" s="1" t="s">
        <v>1151</v>
      </c>
      <c r="J64" s="1">
        <v>328</v>
      </c>
      <c r="K64" s="2" t="s">
        <v>1152</v>
      </c>
      <c r="N64" s="8" t="s">
        <v>1153</v>
      </c>
      <c r="O64" s="3" t="s">
        <v>1154</v>
      </c>
      <c r="P64" s="3" t="s">
        <v>1155</v>
      </c>
      <c r="Q64" s="3"/>
      <c r="R64" s="3"/>
      <c r="S64" s="3"/>
    </row>
    <row r="65" spans="1:19" ht="28.8" x14ac:dyDescent="0.3">
      <c r="A65" t="s">
        <v>1156</v>
      </c>
      <c r="B65" t="s">
        <v>1157</v>
      </c>
      <c r="C65" t="s">
        <v>1158</v>
      </c>
      <c r="D65" t="s">
        <v>1159</v>
      </c>
      <c r="E65" t="s">
        <v>1160</v>
      </c>
      <c r="F65">
        <v>643</v>
      </c>
      <c r="G65" t="s">
        <v>1161</v>
      </c>
      <c r="I65" s="1" t="s">
        <v>1162</v>
      </c>
      <c r="J65" s="1">
        <v>344</v>
      </c>
      <c r="K65" s="2" t="s">
        <v>1163</v>
      </c>
      <c r="N65" s="8" t="s">
        <v>1164</v>
      </c>
      <c r="O65" s="3" t="s">
        <v>1165</v>
      </c>
      <c r="P65" s="3" t="s">
        <v>1166</v>
      </c>
      <c r="Q65" s="3"/>
      <c r="R65" s="3"/>
      <c r="S65" s="3"/>
    </row>
    <row r="66" spans="1:19" ht="43.2" x14ac:dyDescent="0.3">
      <c r="A66" t="s">
        <v>1167</v>
      </c>
      <c r="B66" t="s">
        <v>1168</v>
      </c>
      <c r="C66" t="s">
        <v>1169</v>
      </c>
      <c r="D66" t="s">
        <v>1170</v>
      </c>
      <c r="E66" t="s">
        <v>1171</v>
      </c>
      <c r="F66">
        <v>242</v>
      </c>
      <c r="G66" t="s">
        <v>1172</v>
      </c>
      <c r="I66" s="1" t="s">
        <v>1173</v>
      </c>
      <c r="J66" s="1">
        <v>340</v>
      </c>
      <c r="K66" s="2" t="s">
        <v>1174</v>
      </c>
      <c r="N66" s="8" t="s">
        <v>1175</v>
      </c>
      <c r="O66" s="3" t="s">
        <v>1176</v>
      </c>
      <c r="P66" s="3" t="s">
        <v>1177</v>
      </c>
      <c r="Q66" s="3"/>
      <c r="R66" s="3"/>
      <c r="S66" s="3"/>
    </row>
    <row r="67" spans="1:19" ht="28.8" x14ac:dyDescent="0.3">
      <c r="A67" t="s">
        <v>1178</v>
      </c>
      <c r="B67" t="s">
        <v>1179</v>
      </c>
      <c r="C67" t="s">
        <v>1180</v>
      </c>
      <c r="D67" t="s">
        <v>1181</v>
      </c>
      <c r="E67" t="s">
        <v>478</v>
      </c>
      <c r="F67">
        <v>978</v>
      </c>
      <c r="G67" t="s">
        <v>479</v>
      </c>
      <c r="I67" s="1" t="s">
        <v>1182</v>
      </c>
      <c r="J67" s="1">
        <v>191</v>
      </c>
      <c r="K67" s="2" t="s">
        <v>1183</v>
      </c>
      <c r="N67" s="8" t="s">
        <v>1184</v>
      </c>
      <c r="O67" s="3" t="s">
        <v>1185</v>
      </c>
      <c r="P67" s="3" t="s">
        <v>1186</v>
      </c>
      <c r="Q67" s="3"/>
      <c r="R67" s="3"/>
      <c r="S67" s="3"/>
    </row>
    <row r="68" spans="1:19" x14ac:dyDescent="0.3">
      <c r="A68" t="s">
        <v>1187</v>
      </c>
      <c r="B68" t="s">
        <v>1188</v>
      </c>
      <c r="C68" t="s">
        <v>1189</v>
      </c>
      <c r="D68" t="s">
        <v>1190</v>
      </c>
      <c r="E68" t="s">
        <v>478</v>
      </c>
      <c r="F68">
        <v>978</v>
      </c>
      <c r="G68" t="s">
        <v>479</v>
      </c>
      <c r="I68" s="1" t="s">
        <v>1191</v>
      </c>
      <c r="J68" s="1">
        <v>332</v>
      </c>
      <c r="K68" s="2" t="s">
        <v>1192</v>
      </c>
      <c r="N68" s="8" t="s">
        <v>1193</v>
      </c>
      <c r="O68" s="3" t="s">
        <v>1194</v>
      </c>
      <c r="P68" s="3" t="s">
        <v>1195</v>
      </c>
      <c r="Q68" s="3"/>
      <c r="R68" s="3"/>
      <c r="S68" s="3"/>
    </row>
    <row r="69" spans="1:19" x14ac:dyDescent="0.3">
      <c r="A69" t="s">
        <v>1196</v>
      </c>
      <c r="B69" t="s">
        <v>1197</v>
      </c>
      <c r="C69" t="s">
        <v>1198</v>
      </c>
      <c r="D69" t="s">
        <v>1199</v>
      </c>
      <c r="E69" t="s">
        <v>90</v>
      </c>
      <c r="F69">
        <v>950</v>
      </c>
      <c r="G69" t="s">
        <v>879</v>
      </c>
      <c r="I69" s="1" t="s">
        <v>1200</v>
      </c>
      <c r="J69" s="1">
        <v>348</v>
      </c>
      <c r="K69" s="2" t="s">
        <v>1201</v>
      </c>
      <c r="N69" s="8" t="s">
        <v>1202</v>
      </c>
      <c r="O69" s="3" t="s">
        <v>1203</v>
      </c>
      <c r="P69" s="3" t="s">
        <v>1204</v>
      </c>
      <c r="Q69" s="3"/>
      <c r="R69" s="3"/>
      <c r="S69" s="3"/>
    </row>
    <row r="70" spans="1:19" ht="28.8" x14ac:dyDescent="0.3">
      <c r="A70" t="s">
        <v>1205</v>
      </c>
      <c r="B70" t="s">
        <v>1206</v>
      </c>
      <c r="C70" t="s">
        <v>1207</v>
      </c>
      <c r="D70" t="s">
        <v>1208</v>
      </c>
      <c r="E70" t="s">
        <v>1209</v>
      </c>
      <c r="F70">
        <v>270</v>
      </c>
      <c r="G70" t="s">
        <v>1210</v>
      </c>
      <c r="I70" s="1" t="s">
        <v>1211</v>
      </c>
      <c r="J70" s="1">
        <v>360</v>
      </c>
      <c r="K70" s="2" t="s">
        <v>1212</v>
      </c>
      <c r="N70" s="8" t="s">
        <v>1213</v>
      </c>
      <c r="O70" s="3" t="s">
        <v>1214</v>
      </c>
      <c r="P70" s="3" t="s">
        <v>1215</v>
      </c>
      <c r="Q70" s="3"/>
      <c r="R70" s="3"/>
      <c r="S70" s="3"/>
    </row>
    <row r="71" spans="1:19" x14ac:dyDescent="0.3">
      <c r="A71" t="s">
        <v>1216</v>
      </c>
      <c r="B71" t="s">
        <v>1217</v>
      </c>
      <c r="C71" t="s">
        <v>1218</v>
      </c>
      <c r="D71" t="s">
        <v>1219</v>
      </c>
      <c r="E71" t="s">
        <v>1220</v>
      </c>
      <c r="F71">
        <v>981</v>
      </c>
      <c r="G71" t="s">
        <v>1221</v>
      </c>
      <c r="I71" s="1" t="s">
        <v>1222</v>
      </c>
      <c r="J71" s="1">
        <v>376</v>
      </c>
      <c r="K71" s="2" t="s">
        <v>1223</v>
      </c>
      <c r="N71" s="8" t="s">
        <v>1224</v>
      </c>
      <c r="O71" s="3" t="s">
        <v>1225</v>
      </c>
      <c r="P71" s="3" t="s">
        <v>1226</v>
      </c>
      <c r="Q71" s="3"/>
      <c r="R71" s="3"/>
      <c r="S71" s="3"/>
    </row>
    <row r="72" spans="1:19" ht="28.8" x14ac:dyDescent="0.3">
      <c r="A72" s="3" t="s">
        <v>1227</v>
      </c>
      <c r="B72" t="s">
        <v>1228</v>
      </c>
      <c r="C72" t="s">
        <v>1229</v>
      </c>
      <c r="D72" t="s">
        <v>1230</v>
      </c>
      <c r="I72" s="1" t="s">
        <v>1231</v>
      </c>
      <c r="J72" s="1">
        <v>0</v>
      </c>
      <c r="K72" s="2" t="s">
        <v>1232</v>
      </c>
      <c r="N72" s="8" t="s">
        <v>1233</v>
      </c>
      <c r="O72" s="3" t="s">
        <v>1234</v>
      </c>
      <c r="P72" s="3" t="s">
        <v>1235</v>
      </c>
      <c r="Q72" s="3"/>
      <c r="R72" s="3"/>
      <c r="S72" s="3"/>
    </row>
    <row r="73" spans="1:19" x14ac:dyDescent="0.3">
      <c r="A73" t="s">
        <v>1236</v>
      </c>
      <c r="B73" t="s">
        <v>1237</v>
      </c>
      <c r="C73" t="s">
        <v>1238</v>
      </c>
      <c r="D73" t="s">
        <v>1239</v>
      </c>
      <c r="E73" t="s">
        <v>1240</v>
      </c>
      <c r="F73">
        <v>936</v>
      </c>
      <c r="G73" t="s">
        <v>1241</v>
      </c>
      <c r="I73" s="1" t="s">
        <v>1242</v>
      </c>
      <c r="J73" s="1">
        <v>356</v>
      </c>
      <c r="K73" s="2" t="s">
        <v>1243</v>
      </c>
      <c r="N73" s="8" t="s">
        <v>1244</v>
      </c>
      <c r="O73" s="3" t="s">
        <v>1245</v>
      </c>
      <c r="P73" s="3" t="s">
        <v>1246</v>
      </c>
      <c r="Q73" s="3"/>
      <c r="R73" s="3"/>
      <c r="S73" s="3"/>
    </row>
    <row r="74" spans="1:19" ht="43.2" x14ac:dyDescent="0.3">
      <c r="A74" t="s">
        <v>1247</v>
      </c>
      <c r="B74" t="s">
        <v>1248</v>
      </c>
      <c r="C74" t="s">
        <v>1249</v>
      </c>
      <c r="D74" t="s">
        <v>1250</v>
      </c>
      <c r="E74" t="s">
        <v>1251</v>
      </c>
      <c r="F74">
        <v>292</v>
      </c>
      <c r="G74" t="s">
        <v>1252</v>
      </c>
      <c r="I74" s="1" t="s">
        <v>1253</v>
      </c>
      <c r="J74" s="1">
        <v>368</v>
      </c>
      <c r="K74" s="2" t="s">
        <v>1254</v>
      </c>
      <c r="N74" s="8">
        <v>7103</v>
      </c>
      <c r="O74" s="3" t="s">
        <v>1255</v>
      </c>
      <c r="P74" s="3" t="s">
        <v>1256</v>
      </c>
      <c r="Q74" s="3"/>
      <c r="R74" s="3"/>
      <c r="S74" s="3"/>
    </row>
    <row r="75" spans="1:19" x14ac:dyDescent="0.3">
      <c r="A75" t="s">
        <v>1257</v>
      </c>
      <c r="B75" t="s">
        <v>1258</v>
      </c>
      <c r="C75" t="s">
        <v>1259</v>
      </c>
      <c r="D75" t="s">
        <v>1260</v>
      </c>
      <c r="E75" t="s">
        <v>478</v>
      </c>
      <c r="F75">
        <v>978</v>
      </c>
      <c r="G75" t="s">
        <v>479</v>
      </c>
      <c r="I75" s="1" t="s">
        <v>1261</v>
      </c>
      <c r="J75" s="1">
        <v>364</v>
      </c>
      <c r="K75" s="2" t="s">
        <v>1262</v>
      </c>
      <c r="N75" s="3"/>
      <c r="O75" s="3"/>
      <c r="P75" s="3"/>
      <c r="Q75" s="3"/>
      <c r="R75" s="3"/>
      <c r="S75" s="3"/>
    </row>
    <row r="76" spans="1:19" x14ac:dyDescent="0.3">
      <c r="A76" t="s">
        <v>1263</v>
      </c>
      <c r="B76" t="s">
        <v>1264</v>
      </c>
      <c r="C76" t="s">
        <v>1265</v>
      </c>
      <c r="D76" t="s">
        <v>1266</v>
      </c>
      <c r="E76" t="s">
        <v>516</v>
      </c>
      <c r="F76">
        <v>951</v>
      </c>
      <c r="G76" t="s">
        <v>517</v>
      </c>
      <c r="I76" s="1" t="s">
        <v>1267</v>
      </c>
      <c r="J76" s="1">
        <v>352</v>
      </c>
      <c r="K76" s="2" t="s">
        <v>1268</v>
      </c>
      <c r="N76" s="3"/>
      <c r="O76" s="3"/>
      <c r="P76" s="3"/>
      <c r="Q76" s="3"/>
      <c r="R76" s="3"/>
      <c r="S76" s="3"/>
    </row>
    <row r="77" spans="1:19" x14ac:dyDescent="0.3">
      <c r="A77" t="s">
        <v>1269</v>
      </c>
      <c r="B77" t="s">
        <v>1270</v>
      </c>
      <c r="C77" t="s">
        <v>1271</v>
      </c>
      <c r="D77" t="s">
        <v>1272</v>
      </c>
      <c r="E77" t="s">
        <v>1027</v>
      </c>
      <c r="F77">
        <v>208</v>
      </c>
      <c r="G77" t="s">
        <v>1028</v>
      </c>
      <c r="I77" s="1" t="s">
        <v>1273</v>
      </c>
      <c r="J77" s="1">
        <v>0</v>
      </c>
      <c r="K77" s="2" t="s">
        <v>1274</v>
      </c>
      <c r="N77" s="3"/>
      <c r="O77" s="3"/>
      <c r="P77" s="3"/>
    </row>
    <row r="78" spans="1:19" x14ac:dyDescent="0.3">
      <c r="A78" t="s">
        <v>1275</v>
      </c>
      <c r="B78" t="s">
        <v>1276</v>
      </c>
      <c r="C78" t="s">
        <v>1277</v>
      </c>
      <c r="D78" t="s">
        <v>1278</v>
      </c>
      <c r="E78" t="s">
        <v>478</v>
      </c>
      <c r="F78">
        <v>978</v>
      </c>
      <c r="G78" t="s">
        <v>479</v>
      </c>
      <c r="I78" s="1" t="s">
        <v>1279</v>
      </c>
      <c r="J78" s="1">
        <v>388</v>
      </c>
      <c r="K78" s="2" t="s">
        <v>1280</v>
      </c>
    </row>
    <row r="79" spans="1:19" x14ac:dyDescent="0.3">
      <c r="A79" t="s">
        <v>1281</v>
      </c>
      <c r="B79" t="s">
        <v>1282</v>
      </c>
      <c r="C79" t="s">
        <v>1283</v>
      </c>
      <c r="D79" t="s">
        <v>1284</v>
      </c>
      <c r="E79" t="s">
        <v>168</v>
      </c>
      <c r="F79">
        <v>840</v>
      </c>
      <c r="G79" t="s">
        <v>1090</v>
      </c>
      <c r="I79" s="1" t="s">
        <v>1285</v>
      </c>
      <c r="J79" s="1">
        <v>400</v>
      </c>
      <c r="K79" s="2" t="s">
        <v>1286</v>
      </c>
    </row>
    <row r="80" spans="1:19" x14ac:dyDescent="0.3">
      <c r="A80" t="s">
        <v>1287</v>
      </c>
      <c r="B80" t="s">
        <v>1288</v>
      </c>
      <c r="C80" t="s">
        <v>1289</v>
      </c>
      <c r="D80" t="s">
        <v>1290</v>
      </c>
      <c r="E80" t="s">
        <v>1291</v>
      </c>
      <c r="F80">
        <v>320</v>
      </c>
      <c r="G80" t="s">
        <v>1292</v>
      </c>
      <c r="I80" s="1" t="s">
        <v>1293</v>
      </c>
      <c r="J80" s="1">
        <v>392</v>
      </c>
      <c r="K80" s="2" t="s">
        <v>1294</v>
      </c>
    </row>
    <row r="81" spans="1:11" x14ac:dyDescent="0.3">
      <c r="A81" t="s">
        <v>1295</v>
      </c>
      <c r="B81" t="s">
        <v>1296</v>
      </c>
      <c r="C81" t="s">
        <v>1297</v>
      </c>
      <c r="D81" t="s">
        <v>1298</v>
      </c>
      <c r="E81" t="s">
        <v>1299</v>
      </c>
      <c r="F81">
        <v>0</v>
      </c>
      <c r="G81" t="s">
        <v>1300</v>
      </c>
      <c r="I81" s="1" t="s">
        <v>1301</v>
      </c>
      <c r="J81" s="1">
        <v>404</v>
      </c>
      <c r="K81" s="2" t="s">
        <v>1302</v>
      </c>
    </row>
    <row r="82" spans="1:11" x14ac:dyDescent="0.3">
      <c r="A82" t="s">
        <v>1303</v>
      </c>
      <c r="B82" t="s">
        <v>1304</v>
      </c>
      <c r="C82" t="s">
        <v>1305</v>
      </c>
      <c r="D82" t="s">
        <v>1306</v>
      </c>
      <c r="E82" t="s">
        <v>1307</v>
      </c>
      <c r="F82">
        <v>324</v>
      </c>
      <c r="G82" t="s">
        <v>1308</v>
      </c>
      <c r="I82" s="1" t="s">
        <v>1309</v>
      </c>
      <c r="J82" s="1">
        <v>417</v>
      </c>
      <c r="K82" s="2" t="s">
        <v>1310</v>
      </c>
    </row>
    <row r="83" spans="1:11" x14ac:dyDescent="0.3">
      <c r="A83" t="s">
        <v>1311</v>
      </c>
      <c r="B83" t="s">
        <v>1312</v>
      </c>
      <c r="C83" t="s">
        <v>1313</v>
      </c>
      <c r="D83" t="s">
        <v>1314</v>
      </c>
      <c r="E83" t="s">
        <v>90</v>
      </c>
      <c r="F83">
        <v>950</v>
      </c>
      <c r="G83" t="s">
        <v>879</v>
      </c>
      <c r="I83" s="1" t="s">
        <v>1315</v>
      </c>
      <c r="J83" s="1">
        <v>116</v>
      </c>
      <c r="K83" s="2" t="s">
        <v>1316</v>
      </c>
    </row>
    <row r="84" spans="1:11" x14ac:dyDescent="0.3">
      <c r="A84" t="s">
        <v>1317</v>
      </c>
      <c r="B84" t="s">
        <v>1318</v>
      </c>
      <c r="C84" t="s">
        <v>1319</v>
      </c>
      <c r="D84" t="s">
        <v>1320</v>
      </c>
      <c r="E84" t="s">
        <v>751</v>
      </c>
      <c r="F84">
        <v>952</v>
      </c>
      <c r="G84" t="s">
        <v>752</v>
      </c>
      <c r="I84" s="1" t="s">
        <v>1321</v>
      </c>
      <c r="J84" s="1">
        <v>174</v>
      </c>
      <c r="K84" s="2" t="s">
        <v>1322</v>
      </c>
    </row>
    <row r="85" spans="1:11" x14ac:dyDescent="0.3">
      <c r="A85" t="s">
        <v>1323</v>
      </c>
      <c r="B85" t="s">
        <v>1324</v>
      </c>
      <c r="C85" t="s">
        <v>1325</v>
      </c>
      <c r="D85" t="s">
        <v>1326</v>
      </c>
      <c r="E85" t="s">
        <v>1327</v>
      </c>
      <c r="F85">
        <v>328</v>
      </c>
      <c r="G85" t="s">
        <v>1328</v>
      </c>
      <c r="I85" s="1" t="s">
        <v>1329</v>
      </c>
      <c r="J85" s="1">
        <v>408</v>
      </c>
      <c r="K85" s="2" t="s">
        <v>1330</v>
      </c>
    </row>
    <row r="86" spans="1:11" x14ac:dyDescent="0.3">
      <c r="A86" t="s">
        <v>1331</v>
      </c>
      <c r="B86" t="s">
        <v>1332</v>
      </c>
      <c r="C86" t="s">
        <v>1333</v>
      </c>
      <c r="D86" t="s">
        <v>1334</v>
      </c>
      <c r="E86" t="s">
        <v>478</v>
      </c>
      <c r="F86">
        <v>978</v>
      </c>
      <c r="G86" t="s">
        <v>479</v>
      </c>
      <c r="I86" s="1" t="s">
        <v>1335</v>
      </c>
      <c r="J86" s="1">
        <v>410</v>
      </c>
      <c r="K86" s="2" t="s">
        <v>1336</v>
      </c>
    </row>
    <row r="87" spans="1:11" x14ac:dyDescent="0.3">
      <c r="A87" t="s">
        <v>1337</v>
      </c>
      <c r="B87" t="s">
        <v>1338</v>
      </c>
      <c r="C87" t="s">
        <v>1339</v>
      </c>
      <c r="D87" t="s">
        <v>1340</v>
      </c>
      <c r="E87" t="s">
        <v>1341</v>
      </c>
      <c r="F87">
        <v>332</v>
      </c>
      <c r="G87" t="s">
        <v>1342</v>
      </c>
      <c r="I87" s="1" t="s">
        <v>1343</v>
      </c>
      <c r="J87" s="1">
        <v>414</v>
      </c>
      <c r="K87" s="2" t="s">
        <v>1344</v>
      </c>
    </row>
    <row r="88" spans="1:11" x14ac:dyDescent="0.3">
      <c r="A88" t="s">
        <v>1345</v>
      </c>
      <c r="B88" t="s">
        <v>1346</v>
      </c>
      <c r="C88" t="s">
        <v>1347</v>
      </c>
      <c r="D88" t="s">
        <v>1348</v>
      </c>
      <c r="E88" t="s">
        <v>1349</v>
      </c>
      <c r="F88">
        <v>340</v>
      </c>
      <c r="G88" t="s">
        <v>1350</v>
      </c>
      <c r="I88" s="1" t="s">
        <v>1351</v>
      </c>
      <c r="J88" s="1">
        <v>136</v>
      </c>
      <c r="K88" s="2" t="s">
        <v>1352</v>
      </c>
    </row>
    <row r="89" spans="1:11" x14ac:dyDescent="0.3">
      <c r="A89" t="s">
        <v>1353</v>
      </c>
      <c r="B89" t="s">
        <v>1354</v>
      </c>
      <c r="C89" t="s">
        <v>1355</v>
      </c>
      <c r="D89" t="s">
        <v>1356</v>
      </c>
      <c r="E89" t="s">
        <v>1357</v>
      </c>
      <c r="F89">
        <v>344</v>
      </c>
      <c r="G89" t="s">
        <v>1163</v>
      </c>
      <c r="I89" s="1" t="s">
        <v>1358</v>
      </c>
      <c r="J89" s="1">
        <v>398</v>
      </c>
      <c r="K89" s="2" t="s">
        <v>1359</v>
      </c>
    </row>
    <row r="90" spans="1:11" x14ac:dyDescent="0.3">
      <c r="A90" t="s">
        <v>1360</v>
      </c>
      <c r="B90" t="s">
        <v>1361</v>
      </c>
      <c r="C90" t="s">
        <v>1362</v>
      </c>
      <c r="D90" t="s">
        <v>1363</v>
      </c>
      <c r="E90" t="s">
        <v>1364</v>
      </c>
      <c r="F90">
        <v>348</v>
      </c>
      <c r="G90" t="s">
        <v>1365</v>
      </c>
      <c r="I90" s="1" t="s">
        <v>1366</v>
      </c>
      <c r="J90" s="1">
        <v>418</v>
      </c>
      <c r="K90" s="2" t="s">
        <v>1367</v>
      </c>
    </row>
    <row r="91" spans="1:11" x14ac:dyDescent="0.3">
      <c r="A91" t="s">
        <v>1368</v>
      </c>
      <c r="B91" t="s">
        <v>1369</v>
      </c>
      <c r="C91" t="s">
        <v>1370</v>
      </c>
      <c r="D91" t="s">
        <v>1371</v>
      </c>
      <c r="E91" t="s">
        <v>1372</v>
      </c>
      <c r="F91">
        <v>0</v>
      </c>
      <c r="G91" t="s">
        <v>1373</v>
      </c>
      <c r="I91" s="1" t="s">
        <v>1374</v>
      </c>
      <c r="J91" s="1">
        <v>422</v>
      </c>
      <c r="K91" s="2" t="s">
        <v>1375</v>
      </c>
    </row>
    <row r="92" spans="1:11" x14ac:dyDescent="0.3">
      <c r="A92" s="3" t="s">
        <v>1376</v>
      </c>
      <c r="B92" s="3" t="s">
        <v>1377</v>
      </c>
      <c r="C92" s="3" t="s">
        <v>1378</v>
      </c>
      <c r="D92" s="3" t="s">
        <v>1379</v>
      </c>
      <c r="E92" s="3" t="s">
        <v>612</v>
      </c>
      <c r="F92" s="3">
        <v>36</v>
      </c>
      <c r="G92" s="3" t="s">
        <v>613</v>
      </c>
      <c r="I92" s="1" t="s">
        <v>1380</v>
      </c>
      <c r="J92" s="1">
        <v>144</v>
      </c>
      <c r="K92" s="2" t="s">
        <v>1381</v>
      </c>
    </row>
    <row r="93" spans="1:11" x14ac:dyDescent="0.3">
      <c r="A93" t="s">
        <v>1382</v>
      </c>
      <c r="B93" t="s">
        <v>1383</v>
      </c>
      <c r="C93" t="s">
        <v>1384</v>
      </c>
      <c r="D93" t="s">
        <v>1385</v>
      </c>
      <c r="E93" t="s">
        <v>1027</v>
      </c>
      <c r="F93">
        <v>208</v>
      </c>
      <c r="G93" t="s">
        <v>1028</v>
      </c>
      <c r="I93" s="1" t="s">
        <v>1386</v>
      </c>
      <c r="J93" s="1">
        <v>430</v>
      </c>
      <c r="K93" s="2" t="s">
        <v>1387</v>
      </c>
    </row>
    <row r="94" spans="1:11" x14ac:dyDescent="0.3">
      <c r="A94" t="s">
        <v>1388</v>
      </c>
      <c r="B94" t="s">
        <v>1389</v>
      </c>
      <c r="C94" t="s">
        <v>1390</v>
      </c>
      <c r="D94" t="s">
        <v>1391</v>
      </c>
      <c r="I94" s="1" t="s">
        <v>1392</v>
      </c>
      <c r="J94" s="1">
        <v>426</v>
      </c>
      <c r="K94" s="2" t="s">
        <v>1393</v>
      </c>
    </row>
    <row r="95" spans="1:11" x14ac:dyDescent="0.3">
      <c r="A95" s="3" t="s">
        <v>1394</v>
      </c>
      <c r="B95" s="3" t="s">
        <v>1395</v>
      </c>
      <c r="C95" s="3" t="s">
        <v>1396</v>
      </c>
      <c r="D95" s="3" t="s">
        <v>1397</v>
      </c>
      <c r="E95" s="3" t="s">
        <v>612</v>
      </c>
      <c r="F95" s="3">
        <v>36</v>
      </c>
      <c r="G95" s="3" t="s">
        <v>613</v>
      </c>
      <c r="I95" s="1" t="s">
        <v>1398</v>
      </c>
      <c r="J95" s="1">
        <v>434</v>
      </c>
      <c r="K95" s="2" t="s">
        <v>1399</v>
      </c>
    </row>
    <row r="96" spans="1:11" x14ac:dyDescent="0.3">
      <c r="A96" t="s">
        <v>1400</v>
      </c>
      <c r="B96" t="s">
        <v>1401</v>
      </c>
      <c r="C96" t="s">
        <v>1402</v>
      </c>
      <c r="D96" t="s">
        <v>1403</v>
      </c>
      <c r="E96" t="s">
        <v>168</v>
      </c>
      <c r="F96">
        <v>840</v>
      </c>
      <c r="G96" t="s">
        <v>1090</v>
      </c>
      <c r="I96" s="1" t="s">
        <v>1404</v>
      </c>
      <c r="J96" s="1">
        <v>504</v>
      </c>
      <c r="K96" s="2" t="s">
        <v>1405</v>
      </c>
    </row>
    <row r="97" spans="1:11" x14ac:dyDescent="0.3">
      <c r="A97" t="s">
        <v>1406</v>
      </c>
      <c r="B97" t="s">
        <v>1407</v>
      </c>
      <c r="C97" t="s">
        <v>1408</v>
      </c>
      <c r="D97" t="s">
        <v>1409</v>
      </c>
      <c r="E97" t="s">
        <v>168</v>
      </c>
      <c r="F97">
        <v>840</v>
      </c>
      <c r="G97" t="s">
        <v>1090</v>
      </c>
      <c r="I97" s="1" t="s">
        <v>1410</v>
      </c>
      <c r="J97" s="1">
        <v>498</v>
      </c>
      <c r="K97" s="2" t="s">
        <v>1411</v>
      </c>
    </row>
    <row r="98" spans="1:11" x14ac:dyDescent="0.3">
      <c r="A98" t="s">
        <v>1412</v>
      </c>
      <c r="B98" t="s">
        <v>1413</v>
      </c>
      <c r="C98" t="s">
        <v>1414</v>
      </c>
      <c r="D98" t="s">
        <v>1415</v>
      </c>
      <c r="I98" s="1" t="s">
        <v>1416</v>
      </c>
      <c r="J98" s="1">
        <v>969</v>
      </c>
      <c r="K98" s="2" t="s">
        <v>1417</v>
      </c>
    </row>
    <row r="99" spans="1:11" x14ac:dyDescent="0.3">
      <c r="A99" s="3" t="s">
        <v>1418</v>
      </c>
      <c r="B99" s="3" t="s">
        <v>1419</v>
      </c>
      <c r="C99" s="3" t="s">
        <v>1420</v>
      </c>
      <c r="D99" s="3" t="s">
        <v>1421</v>
      </c>
      <c r="E99" s="3" t="s">
        <v>1422</v>
      </c>
      <c r="F99" s="3">
        <v>136</v>
      </c>
      <c r="G99" s="3" t="s">
        <v>1423</v>
      </c>
      <c r="I99" s="1" t="s">
        <v>1424</v>
      </c>
      <c r="J99" s="1">
        <v>807</v>
      </c>
      <c r="K99" s="2" t="s">
        <v>1425</v>
      </c>
    </row>
    <row r="100" spans="1:11" x14ac:dyDescent="0.3">
      <c r="A100" t="s">
        <v>1418</v>
      </c>
      <c r="B100" t="s">
        <v>1426</v>
      </c>
      <c r="C100" t="s">
        <v>1427</v>
      </c>
      <c r="D100" t="s">
        <v>1428</v>
      </c>
      <c r="E100" t="s">
        <v>1429</v>
      </c>
      <c r="F100">
        <v>90</v>
      </c>
      <c r="G100" t="s">
        <v>1430</v>
      </c>
      <c r="I100" s="1" t="s">
        <v>1431</v>
      </c>
      <c r="J100" s="1">
        <v>104</v>
      </c>
      <c r="K100" s="2" t="s">
        <v>1432</v>
      </c>
    </row>
    <row r="101" spans="1:11" x14ac:dyDescent="0.3">
      <c r="A101" t="s">
        <v>1433</v>
      </c>
      <c r="B101" t="s">
        <v>1434</v>
      </c>
      <c r="C101" t="s">
        <v>1435</v>
      </c>
      <c r="D101" t="s">
        <v>1436</v>
      </c>
      <c r="I101" s="1" t="s">
        <v>1437</v>
      </c>
      <c r="J101" s="1">
        <v>496</v>
      </c>
      <c r="K101" s="2" t="s">
        <v>1438</v>
      </c>
    </row>
    <row r="102" spans="1:11" x14ac:dyDescent="0.3">
      <c r="A102" t="s">
        <v>1439</v>
      </c>
      <c r="B102" t="s">
        <v>1440</v>
      </c>
      <c r="C102" t="s">
        <v>1441</v>
      </c>
      <c r="D102" t="s">
        <v>1442</v>
      </c>
      <c r="E102" t="s">
        <v>168</v>
      </c>
      <c r="F102">
        <v>840</v>
      </c>
      <c r="G102" t="s">
        <v>1090</v>
      </c>
      <c r="I102" s="1" t="s">
        <v>1443</v>
      </c>
      <c r="J102" s="1">
        <v>446</v>
      </c>
      <c r="K102" s="2" t="s">
        <v>1444</v>
      </c>
    </row>
    <row r="103" spans="1:11" x14ac:dyDescent="0.3">
      <c r="A103" s="3" t="s">
        <v>1445</v>
      </c>
      <c r="B103" s="3" t="s">
        <v>1446</v>
      </c>
      <c r="C103" s="3" t="s">
        <v>1447</v>
      </c>
      <c r="D103" s="3" t="s">
        <v>1448</v>
      </c>
      <c r="E103" s="3" t="s">
        <v>168</v>
      </c>
      <c r="F103" s="3">
        <v>840</v>
      </c>
      <c r="G103" s="3" t="s">
        <v>1090</v>
      </c>
      <c r="I103" s="1" t="s">
        <v>1449</v>
      </c>
      <c r="J103" s="1">
        <v>478</v>
      </c>
      <c r="K103" s="2" t="s">
        <v>1450</v>
      </c>
    </row>
    <row r="104" spans="1:11" x14ac:dyDescent="0.3">
      <c r="A104" t="s">
        <v>1451</v>
      </c>
      <c r="B104" t="s">
        <v>1452</v>
      </c>
      <c r="C104" t="s">
        <v>1453</v>
      </c>
      <c r="D104" t="s">
        <v>1454</v>
      </c>
      <c r="E104" t="s">
        <v>168</v>
      </c>
      <c r="F104">
        <v>840</v>
      </c>
      <c r="G104" t="s">
        <v>1090</v>
      </c>
      <c r="I104" s="1" t="s">
        <v>1455</v>
      </c>
      <c r="J104" s="1">
        <v>480</v>
      </c>
      <c r="K104" s="2" t="s">
        <v>1456</v>
      </c>
    </row>
    <row r="105" spans="1:11" x14ac:dyDescent="0.3">
      <c r="A105" t="s">
        <v>1457</v>
      </c>
      <c r="B105" t="s">
        <v>1458</v>
      </c>
      <c r="C105" t="s">
        <v>1459</v>
      </c>
      <c r="D105" t="s">
        <v>1460</v>
      </c>
      <c r="I105" s="1" t="s">
        <v>1461</v>
      </c>
      <c r="J105" s="1">
        <v>462</v>
      </c>
      <c r="K105" s="2" t="s">
        <v>1462</v>
      </c>
    </row>
    <row r="106" spans="1:11" x14ac:dyDescent="0.3">
      <c r="A106" s="3" t="s">
        <v>1463</v>
      </c>
      <c r="B106" s="3" t="s">
        <v>1464</v>
      </c>
      <c r="C106" s="3" t="s">
        <v>1465</v>
      </c>
      <c r="D106" s="3" t="s">
        <v>1466</v>
      </c>
      <c r="E106" s="3" t="s">
        <v>478</v>
      </c>
      <c r="F106" s="3">
        <v>978</v>
      </c>
      <c r="G106" s="3" t="s">
        <v>479</v>
      </c>
      <c r="I106" s="1" t="s">
        <v>1467</v>
      </c>
      <c r="J106" s="1">
        <v>454</v>
      </c>
      <c r="K106" s="2" t="s">
        <v>1468</v>
      </c>
    </row>
    <row r="107" spans="1:11" x14ac:dyDescent="0.3">
      <c r="A107" t="s">
        <v>1469</v>
      </c>
      <c r="B107" t="s">
        <v>1470</v>
      </c>
      <c r="C107" t="s">
        <v>1471</v>
      </c>
      <c r="D107" t="s">
        <v>1472</v>
      </c>
      <c r="E107" t="s">
        <v>1473</v>
      </c>
      <c r="F107">
        <v>356</v>
      </c>
      <c r="G107" t="s">
        <v>1474</v>
      </c>
      <c r="I107" s="1" t="s">
        <v>1475</v>
      </c>
      <c r="J107" s="1">
        <v>484</v>
      </c>
      <c r="K107" s="2" t="s">
        <v>1476</v>
      </c>
    </row>
    <row r="108" spans="1:11" x14ac:dyDescent="0.3">
      <c r="A108" t="s">
        <v>1477</v>
      </c>
      <c r="B108" t="s">
        <v>1478</v>
      </c>
      <c r="C108" t="s">
        <v>1479</v>
      </c>
      <c r="D108" t="s">
        <v>1480</v>
      </c>
      <c r="E108" t="s">
        <v>1481</v>
      </c>
      <c r="F108">
        <v>360</v>
      </c>
      <c r="G108" t="s">
        <v>1482</v>
      </c>
      <c r="I108" s="1" t="s">
        <v>1483</v>
      </c>
      <c r="J108" s="1">
        <v>458</v>
      </c>
      <c r="K108" s="2" t="s">
        <v>1484</v>
      </c>
    </row>
    <row r="109" spans="1:11" x14ac:dyDescent="0.3">
      <c r="A109" t="s">
        <v>1485</v>
      </c>
      <c r="B109" t="s">
        <v>1486</v>
      </c>
      <c r="C109" t="s">
        <v>1487</v>
      </c>
      <c r="D109" t="s">
        <v>1488</v>
      </c>
      <c r="E109" t="s">
        <v>1489</v>
      </c>
      <c r="F109">
        <v>368</v>
      </c>
      <c r="G109" t="s">
        <v>1490</v>
      </c>
      <c r="I109" s="1" t="s">
        <v>1491</v>
      </c>
      <c r="J109" s="1">
        <v>943</v>
      </c>
      <c r="K109" s="2" t="s">
        <v>1492</v>
      </c>
    </row>
    <row r="110" spans="1:11" x14ac:dyDescent="0.3">
      <c r="A110" t="s">
        <v>1493</v>
      </c>
      <c r="B110" t="s">
        <v>1494</v>
      </c>
      <c r="C110" t="s">
        <v>1495</v>
      </c>
      <c r="D110" t="s">
        <v>1496</v>
      </c>
      <c r="E110" t="s">
        <v>1497</v>
      </c>
      <c r="F110">
        <v>364</v>
      </c>
      <c r="G110" t="s">
        <v>1498</v>
      </c>
      <c r="I110" s="1" t="s">
        <v>1499</v>
      </c>
      <c r="J110" s="1">
        <v>516</v>
      </c>
      <c r="K110" s="2" t="s">
        <v>1500</v>
      </c>
    </row>
    <row r="111" spans="1:11" x14ac:dyDescent="0.3">
      <c r="A111" t="s">
        <v>1501</v>
      </c>
      <c r="B111" t="s">
        <v>1502</v>
      </c>
      <c r="C111" t="s">
        <v>1503</v>
      </c>
      <c r="D111" t="s">
        <v>1504</v>
      </c>
      <c r="E111" t="s">
        <v>478</v>
      </c>
      <c r="F111">
        <v>978</v>
      </c>
      <c r="G111" t="s">
        <v>479</v>
      </c>
      <c r="I111" s="1" t="s">
        <v>1505</v>
      </c>
      <c r="J111" s="1">
        <v>566</v>
      </c>
      <c r="K111" s="2" t="s">
        <v>1506</v>
      </c>
    </row>
    <row r="112" spans="1:11" x14ac:dyDescent="0.3">
      <c r="A112" t="s">
        <v>1507</v>
      </c>
      <c r="B112" t="s">
        <v>1508</v>
      </c>
      <c r="C112" t="s">
        <v>1509</v>
      </c>
      <c r="D112" t="s">
        <v>1510</v>
      </c>
      <c r="E112" t="s">
        <v>1511</v>
      </c>
      <c r="F112">
        <v>352</v>
      </c>
      <c r="G112" t="s">
        <v>1512</v>
      </c>
      <c r="I112" s="1" t="s">
        <v>1513</v>
      </c>
      <c r="J112" s="1">
        <v>558</v>
      </c>
      <c r="K112" s="2" t="s">
        <v>1514</v>
      </c>
    </row>
    <row r="113" spans="1:11" x14ac:dyDescent="0.3">
      <c r="A113" t="s">
        <v>1515</v>
      </c>
      <c r="B113" t="s">
        <v>1516</v>
      </c>
      <c r="C113" t="s">
        <v>1517</v>
      </c>
      <c r="D113" t="s">
        <v>1518</v>
      </c>
      <c r="E113" t="s">
        <v>1519</v>
      </c>
      <c r="F113">
        <v>376</v>
      </c>
      <c r="G113" t="s">
        <v>1520</v>
      </c>
      <c r="I113" s="1" t="s">
        <v>1521</v>
      </c>
      <c r="J113" s="1">
        <v>578</v>
      </c>
      <c r="K113" s="2" t="s">
        <v>1522</v>
      </c>
    </row>
    <row r="114" spans="1:11" x14ac:dyDescent="0.3">
      <c r="A114" t="s">
        <v>1523</v>
      </c>
      <c r="B114" t="s">
        <v>1524</v>
      </c>
      <c r="C114" t="s">
        <v>1525</v>
      </c>
      <c r="D114" t="s">
        <v>1526</v>
      </c>
      <c r="E114" t="s">
        <v>478</v>
      </c>
      <c r="F114">
        <v>978</v>
      </c>
      <c r="G114" t="s">
        <v>479</v>
      </c>
      <c r="I114" s="1" t="s">
        <v>1527</v>
      </c>
      <c r="J114" s="1">
        <v>524</v>
      </c>
      <c r="K114" s="2" t="s">
        <v>1528</v>
      </c>
    </row>
    <row r="115" spans="1:11" x14ac:dyDescent="0.3">
      <c r="A115" t="s">
        <v>1529</v>
      </c>
      <c r="B115" t="s">
        <v>1530</v>
      </c>
      <c r="C115" t="s">
        <v>1531</v>
      </c>
      <c r="D115" t="s">
        <v>1532</v>
      </c>
      <c r="E115" t="s">
        <v>1533</v>
      </c>
      <c r="F115">
        <v>388</v>
      </c>
      <c r="G115" t="s">
        <v>1534</v>
      </c>
      <c r="I115" s="1" t="s">
        <v>1535</v>
      </c>
      <c r="J115" s="1">
        <v>554</v>
      </c>
      <c r="K115" s="2" t="s">
        <v>1536</v>
      </c>
    </row>
    <row r="116" spans="1:11" x14ac:dyDescent="0.3">
      <c r="A116" t="s">
        <v>1537</v>
      </c>
      <c r="B116" t="s">
        <v>1538</v>
      </c>
      <c r="C116" t="s">
        <v>1539</v>
      </c>
      <c r="D116" t="s">
        <v>1540</v>
      </c>
      <c r="E116" t="s">
        <v>1541</v>
      </c>
      <c r="F116">
        <v>392</v>
      </c>
      <c r="G116" t="s">
        <v>1542</v>
      </c>
      <c r="I116" s="1" t="s">
        <v>1543</v>
      </c>
      <c r="J116" s="1">
        <v>512</v>
      </c>
      <c r="K116" s="2" t="s">
        <v>1544</v>
      </c>
    </row>
    <row r="117" spans="1:11" x14ac:dyDescent="0.3">
      <c r="A117" t="s">
        <v>1545</v>
      </c>
      <c r="B117" t="s">
        <v>1546</v>
      </c>
      <c r="C117" t="s">
        <v>1547</v>
      </c>
      <c r="D117" t="s">
        <v>1548</v>
      </c>
      <c r="E117" t="s">
        <v>1549</v>
      </c>
      <c r="F117">
        <v>0</v>
      </c>
      <c r="G117" t="s">
        <v>1550</v>
      </c>
      <c r="I117" s="1" t="s">
        <v>1551</v>
      </c>
      <c r="J117" s="1">
        <v>590</v>
      </c>
      <c r="K117" s="2" t="s">
        <v>1552</v>
      </c>
    </row>
    <row r="118" spans="1:11" x14ac:dyDescent="0.3">
      <c r="A118" t="s">
        <v>1553</v>
      </c>
      <c r="B118" t="s">
        <v>1554</v>
      </c>
      <c r="C118" t="s">
        <v>1555</v>
      </c>
      <c r="D118" t="s">
        <v>1556</v>
      </c>
      <c r="E118" t="s">
        <v>1557</v>
      </c>
      <c r="F118">
        <v>400</v>
      </c>
      <c r="G118" t="s">
        <v>1558</v>
      </c>
      <c r="I118" s="1" t="s">
        <v>1559</v>
      </c>
      <c r="J118" s="1">
        <v>604</v>
      </c>
      <c r="K118" s="2" t="s">
        <v>1560</v>
      </c>
    </row>
    <row r="119" spans="1:11" x14ac:dyDescent="0.3">
      <c r="A119" t="s">
        <v>1561</v>
      </c>
      <c r="B119" t="s">
        <v>1562</v>
      </c>
      <c r="C119" t="s">
        <v>1563</v>
      </c>
      <c r="D119" t="s">
        <v>1564</v>
      </c>
      <c r="E119" t="s">
        <v>1565</v>
      </c>
      <c r="F119">
        <v>398</v>
      </c>
      <c r="G119" t="s">
        <v>1566</v>
      </c>
      <c r="I119" s="1" t="s">
        <v>1567</v>
      </c>
      <c r="J119" s="1">
        <v>598</v>
      </c>
      <c r="K119" s="2" t="s">
        <v>1568</v>
      </c>
    </row>
    <row r="120" spans="1:11" x14ac:dyDescent="0.3">
      <c r="A120" t="s">
        <v>1569</v>
      </c>
      <c r="B120" t="s">
        <v>1570</v>
      </c>
      <c r="C120" t="s">
        <v>1571</v>
      </c>
      <c r="D120" t="s">
        <v>1572</v>
      </c>
      <c r="E120" t="s">
        <v>1573</v>
      </c>
      <c r="F120">
        <v>404</v>
      </c>
      <c r="G120" t="s">
        <v>1574</v>
      </c>
      <c r="I120" s="1" t="s">
        <v>1575</v>
      </c>
      <c r="J120" s="1">
        <v>608</v>
      </c>
      <c r="K120" s="2" t="s">
        <v>1576</v>
      </c>
    </row>
    <row r="121" spans="1:11" x14ac:dyDescent="0.3">
      <c r="A121" t="s">
        <v>1577</v>
      </c>
      <c r="B121" t="s">
        <v>1578</v>
      </c>
      <c r="C121" t="s">
        <v>1579</v>
      </c>
      <c r="D121" t="s">
        <v>1580</v>
      </c>
      <c r="I121" s="1" t="s">
        <v>1581</v>
      </c>
      <c r="J121" s="1">
        <v>586</v>
      </c>
      <c r="K121" s="2" t="s">
        <v>1582</v>
      </c>
    </row>
    <row r="122" spans="1:11" x14ac:dyDescent="0.3">
      <c r="A122" t="s">
        <v>1583</v>
      </c>
      <c r="B122" t="s">
        <v>1584</v>
      </c>
      <c r="C122" t="s">
        <v>1585</v>
      </c>
      <c r="D122" t="s">
        <v>1586</v>
      </c>
      <c r="E122" t="s">
        <v>478</v>
      </c>
      <c r="F122">
        <v>978</v>
      </c>
      <c r="G122" t="s">
        <v>479</v>
      </c>
      <c r="I122" s="1" t="s">
        <v>1587</v>
      </c>
      <c r="J122" s="1">
        <v>985</v>
      </c>
      <c r="K122" s="2" t="s">
        <v>1588</v>
      </c>
    </row>
    <row r="123" spans="1:11" x14ac:dyDescent="0.3">
      <c r="A123" t="s">
        <v>1589</v>
      </c>
      <c r="B123" t="s">
        <v>1590</v>
      </c>
      <c r="C123" t="s">
        <v>1591</v>
      </c>
      <c r="D123" t="s">
        <v>1592</v>
      </c>
      <c r="E123" t="s">
        <v>1593</v>
      </c>
      <c r="F123">
        <v>414</v>
      </c>
      <c r="G123" t="s">
        <v>1344</v>
      </c>
      <c r="I123" s="1" t="s">
        <v>1594</v>
      </c>
      <c r="J123" s="1">
        <v>600</v>
      </c>
      <c r="K123" s="2" t="s">
        <v>1595</v>
      </c>
    </row>
    <row r="124" spans="1:11" x14ac:dyDescent="0.3">
      <c r="A124" t="s">
        <v>1596</v>
      </c>
      <c r="B124" t="s">
        <v>1597</v>
      </c>
      <c r="C124" t="s">
        <v>1598</v>
      </c>
      <c r="D124" t="s">
        <v>1599</v>
      </c>
      <c r="E124" t="s">
        <v>1600</v>
      </c>
      <c r="F124">
        <v>426</v>
      </c>
      <c r="G124" t="s">
        <v>1601</v>
      </c>
      <c r="I124" s="1" t="s">
        <v>1602</v>
      </c>
      <c r="J124" s="1">
        <v>634</v>
      </c>
      <c r="K124" s="2" t="s">
        <v>1603</v>
      </c>
    </row>
    <row r="125" spans="1:11" x14ac:dyDescent="0.3">
      <c r="A125" t="s">
        <v>1604</v>
      </c>
      <c r="B125" t="s">
        <v>1605</v>
      </c>
      <c r="C125" t="s">
        <v>1606</v>
      </c>
      <c r="D125" t="s">
        <v>1607</v>
      </c>
      <c r="E125" t="s">
        <v>478</v>
      </c>
      <c r="F125">
        <v>978</v>
      </c>
      <c r="G125" t="s">
        <v>479</v>
      </c>
      <c r="I125" s="1" t="s">
        <v>1608</v>
      </c>
      <c r="J125" s="1">
        <v>946</v>
      </c>
      <c r="K125" s="2" t="s">
        <v>1609</v>
      </c>
    </row>
    <row r="126" spans="1:11" x14ac:dyDescent="0.3">
      <c r="A126" t="s">
        <v>1610</v>
      </c>
      <c r="B126" t="s">
        <v>1611</v>
      </c>
      <c r="C126" t="s">
        <v>1612</v>
      </c>
      <c r="D126" t="s">
        <v>1613</v>
      </c>
      <c r="E126" t="s">
        <v>1614</v>
      </c>
      <c r="F126">
        <v>422</v>
      </c>
      <c r="G126" t="s">
        <v>1615</v>
      </c>
      <c r="I126" s="1" t="s">
        <v>1616</v>
      </c>
      <c r="J126" s="1">
        <v>941</v>
      </c>
      <c r="K126" s="2" t="s">
        <v>1617</v>
      </c>
    </row>
    <row r="127" spans="1:11" x14ac:dyDescent="0.3">
      <c r="A127" t="s">
        <v>1618</v>
      </c>
      <c r="B127" t="s">
        <v>1619</v>
      </c>
      <c r="C127" t="s">
        <v>1620</v>
      </c>
      <c r="D127" t="s">
        <v>1621</v>
      </c>
      <c r="E127" t="s">
        <v>1622</v>
      </c>
      <c r="F127">
        <v>430</v>
      </c>
      <c r="G127" t="s">
        <v>1623</v>
      </c>
      <c r="I127" s="1" t="s">
        <v>1624</v>
      </c>
      <c r="J127" s="1">
        <v>643</v>
      </c>
      <c r="K127" s="2" t="s">
        <v>1625</v>
      </c>
    </row>
    <row r="128" spans="1:11" x14ac:dyDescent="0.3">
      <c r="A128" t="s">
        <v>1626</v>
      </c>
      <c r="B128" t="s">
        <v>1627</v>
      </c>
      <c r="C128" t="s">
        <v>1628</v>
      </c>
      <c r="D128" t="s">
        <v>1629</v>
      </c>
      <c r="E128" t="s">
        <v>1630</v>
      </c>
      <c r="F128">
        <v>434</v>
      </c>
      <c r="G128" t="s">
        <v>1631</v>
      </c>
      <c r="I128" s="1" t="s">
        <v>1632</v>
      </c>
      <c r="J128" s="1">
        <v>646</v>
      </c>
      <c r="K128" s="2" t="s">
        <v>1633</v>
      </c>
    </row>
    <row r="129" spans="1:11" x14ac:dyDescent="0.3">
      <c r="A129" t="s">
        <v>1634</v>
      </c>
      <c r="B129" t="s">
        <v>1635</v>
      </c>
      <c r="C129" t="s">
        <v>1636</v>
      </c>
      <c r="D129" t="s">
        <v>1637</v>
      </c>
      <c r="E129" t="s">
        <v>1638</v>
      </c>
      <c r="F129">
        <v>756</v>
      </c>
      <c r="G129" t="s">
        <v>1639</v>
      </c>
      <c r="I129" s="1" t="s">
        <v>1640</v>
      </c>
      <c r="J129" s="1">
        <v>682</v>
      </c>
      <c r="K129" s="2" t="s">
        <v>1641</v>
      </c>
    </row>
    <row r="130" spans="1:11" x14ac:dyDescent="0.3">
      <c r="A130" t="s">
        <v>1642</v>
      </c>
      <c r="B130" t="s">
        <v>1643</v>
      </c>
      <c r="C130" t="s">
        <v>1644</v>
      </c>
      <c r="D130" t="s">
        <v>1645</v>
      </c>
      <c r="E130" t="s">
        <v>478</v>
      </c>
      <c r="F130">
        <v>978</v>
      </c>
      <c r="G130" t="s">
        <v>479</v>
      </c>
      <c r="I130" s="1" t="s">
        <v>1646</v>
      </c>
      <c r="J130" s="1">
        <v>90</v>
      </c>
      <c r="K130" s="2" t="s">
        <v>1647</v>
      </c>
    </row>
    <row r="131" spans="1:11" x14ac:dyDescent="0.3">
      <c r="A131" t="s">
        <v>1648</v>
      </c>
      <c r="B131" t="s">
        <v>1649</v>
      </c>
      <c r="C131" t="s">
        <v>1650</v>
      </c>
      <c r="D131" t="s">
        <v>1651</v>
      </c>
      <c r="E131" t="s">
        <v>478</v>
      </c>
      <c r="F131">
        <v>978</v>
      </c>
      <c r="G131" t="s">
        <v>479</v>
      </c>
      <c r="I131" s="1" t="s">
        <v>1652</v>
      </c>
      <c r="J131" s="1">
        <v>690</v>
      </c>
      <c r="K131" s="2" t="s">
        <v>1653</v>
      </c>
    </row>
    <row r="132" spans="1:11" x14ac:dyDescent="0.3">
      <c r="A132" t="s">
        <v>1654</v>
      </c>
      <c r="B132" t="s">
        <v>1655</v>
      </c>
      <c r="C132" t="s">
        <v>1656</v>
      </c>
      <c r="D132" t="s">
        <v>1657</v>
      </c>
      <c r="E132" t="s">
        <v>1658</v>
      </c>
      <c r="F132">
        <v>446</v>
      </c>
      <c r="G132" t="s">
        <v>1659</v>
      </c>
      <c r="I132" s="1" t="s">
        <v>1660</v>
      </c>
      <c r="J132" s="1">
        <v>938</v>
      </c>
      <c r="K132" s="2" t="s">
        <v>1661</v>
      </c>
    </row>
    <row r="133" spans="1:11" x14ac:dyDescent="0.3">
      <c r="A133" t="s">
        <v>1662</v>
      </c>
      <c r="B133" t="s">
        <v>1663</v>
      </c>
      <c r="C133" t="s">
        <v>1664</v>
      </c>
      <c r="D133" t="s">
        <v>1665</v>
      </c>
      <c r="E133" t="s">
        <v>1664</v>
      </c>
      <c r="F133">
        <v>807</v>
      </c>
      <c r="G133" t="s">
        <v>1666</v>
      </c>
      <c r="I133" s="1" t="s">
        <v>1667</v>
      </c>
      <c r="J133" s="1">
        <v>752</v>
      </c>
      <c r="K133" s="2" t="s">
        <v>1668</v>
      </c>
    </row>
    <row r="134" spans="1:11" x14ac:dyDescent="0.3">
      <c r="A134" t="s">
        <v>1669</v>
      </c>
      <c r="B134" t="s">
        <v>1670</v>
      </c>
      <c r="C134" t="s">
        <v>1671</v>
      </c>
      <c r="D134" t="s">
        <v>1672</v>
      </c>
      <c r="E134" t="s">
        <v>1673</v>
      </c>
      <c r="F134">
        <v>969</v>
      </c>
      <c r="G134" t="s">
        <v>1674</v>
      </c>
      <c r="I134" s="1" t="s">
        <v>1675</v>
      </c>
      <c r="J134" s="1">
        <v>702</v>
      </c>
      <c r="K134" s="2" t="s">
        <v>1676</v>
      </c>
    </row>
    <row r="135" spans="1:11" x14ac:dyDescent="0.3">
      <c r="A135" t="s">
        <v>1677</v>
      </c>
      <c r="B135" t="s">
        <v>1678</v>
      </c>
      <c r="C135" t="s">
        <v>1679</v>
      </c>
      <c r="D135" t="s">
        <v>1680</v>
      </c>
      <c r="E135" t="s">
        <v>1681</v>
      </c>
      <c r="F135">
        <v>458</v>
      </c>
      <c r="G135" t="s">
        <v>1682</v>
      </c>
      <c r="I135" s="1" t="s">
        <v>1683</v>
      </c>
      <c r="J135" s="1">
        <v>654</v>
      </c>
      <c r="K135" s="2" t="s">
        <v>1684</v>
      </c>
    </row>
    <row r="136" spans="1:11" x14ac:dyDescent="0.3">
      <c r="A136" t="s">
        <v>1685</v>
      </c>
      <c r="B136" t="s">
        <v>1686</v>
      </c>
      <c r="C136" t="s">
        <v>1687</v>
      </c>
      <c r="D136" t="s">
        <v>1688</v>
      </c>
      <c r="E136" t="s">
        <v>1689</v>
      </c>
      <c r="F136">
        <v>454</v>
      </c>
      <c r="G136" t="s">
        <v>1690</v>
      </c>
      <c r="I136" s="1" t="s">
        <v>1691</v>
      </c>
      <c r="J136" s="1">
        <v>694</v>
      </c>
      <c r="K136" s="2" t="s">
        <v>1692</v>
      </c>
    </row>
    <row r="137" spans="1:11" x14ac:dyDescent="0.3">
      <c r="A137" t="s">
        <v>1693</v>
      </c>
      <c r="B137" t="s">
        <v>1694</v>
      </c>
      <c r="C137" t="s">
        <v>1695</v>
      </c>
      <c r="D137" t="s">
        <v>1696</v>
      </c>
      <c r="E137" t="s">
        <v>1697</v>
      </c>
      <c r="F137">
        <v>462</v>
      </c>
      <c r="G137" t="s">
        <v>1698</v>
      </c>
      <c r="I137" s="1" t="s">
        <v>1699</v>
      </c>
      <c r="J137" s="1">
        <v>706</v>
      </c>
      <c r="K137" s="2" t="s">
        <v>1700</v>
      </c>
    </row>
    <row r="138" spans="1:11" x14ac:dyDescent="0.3">
      <c r="A138" t="s">
        <v>1701</v>
      </c>
      <c r="B138" t="s">
        <v>1702</v>
      </c>
      <c r="C138" t="s">
        <v>1703</v>
      </c>
      <c r="D138" t="s">
        <v>1704</v>
      </c>
      <c r="E138" t="s">
        <v>751</v>
      </c>
      <c r="F138">
        <v>952</v>
      </c>
      <c r="G138" t="s">
        <v>752</v>
      </c>
      <c r="I138" s="1" t="s">
        <v>1705</v>
      </c>
      <c r="J138" s="1">
        <v>968</v>
      </c>
      <c r="K138" s="2" t="s">
        <v>1706</v>
      </c>
    </row>
    <row r="139" spans="1:11" x14ac:dyDescent="0.3">
      <c r="A139" t="s">
        <v>1707</v>
      </c>
      <c r="B139" t="s">
        <v>1708</v>
      </c>
      <c r="C139" t="s">
        <v>1709</v>
      </c>
      <c r="D139" t="s">
        <v>1710</v>
      </c>
      <c r="E139" t="s">
        <v>1711</v>
      </c>
      <c r="F139">
        <v>238</v>
      </c>
      <c r="G139" t="s">
        <v>1712</v>
      </c>
      <c r="I139" s="1" t="s">
        <v>1713</v>
      </c>
      <c r="J139" s="1">
        <v>728</v>
      </c>
      <c r="K139" s="2" t="s">
        <v>1714</v>
      </c>
    </row>
    <row r="140" spans="1:11" x14ac:dyDescent="0.3">
      <c r="A140" t="s">
        <v>1715</v>
      </c>
      <c r="B140" t="s">
        <v>1716</v>
      </c>
      <c r="C140" t="s">
        <v>1717</v>
      </c>
      <c r="D140" t="s">
        <v>1718</v>
      </c>
      <c r="E140" t="s">
        <v>478</v>
      </c>
      <c r="F140">
        <v>978</v>
      </c>
      <c r="G140" t="s">
        <v>479</v>
      </c>
      <c r="I140" s="1" t="s">
        <v>1719</v>
      </c>
      <c r="J140" s="1">
        <v>678</v>
      </c>
      <c r="K140" s="2" t="s">
        <v>1720</v>
      </c>
    </row>
    <row r="141" spans="1:11" x14ac:dyDescent="0.3">
      <c r="A141" t="s">
        <v>1721</v>
      </c>
      <c r="B141" t="s">
        <v>1722</v>
      </c>
      <c r="C141" t="s">
        <v>1723</v>
      </c>
      <c r="D141" t="s">
        <v>1724</v>
      </c>
      <c r="E141" t="s">
        <v>1725</v>
      </c>
      <c r="F141">
        <v>504</v>
      </c>
      <c r="G141" t="s">
        <v>1726</v>
      </c>
      <c r="I141" s="1" t="s">
        <v>1727</v>
      </c>
      <c r="J141" s="1">
        <v>760</v>
      </c>
      <c r="K141" s="2" t="s">
        <v>1728</v>
      </c>
    </row>
    <row r="142" spans="1:11" x14ac:dyDescent="0.3">
      <c r="A142" t="s">
        <v>1729</v>
      </c>
      <c r="B142" t="s">
        <v>1730</v>
      </c>
      <c r="C142" t="s">
        <v>1731</v>
      </c>
      <c r="D142" t="s">
        <v>1732</v>
      </c>
      <c r="E142" t="s">
        <v>478</v>
      </c>
      <c r="F142">
        <v>978</v>
      </c>
      <c r="G142" t="s">
        <v>479</v>
      </c>
      <c r="I142" s="1" t="s">
        <v>1733</v>
      </c>
      <c r="J142" s="1">
        <v>748</v>
      </c>
      <c r="K142" s="2" t="s">
        <v>1734</v>
      </c>
    </row>
    <row r="143" spans="1:11" x14ac:dyDescent="0.3">
      <c r="A143" t="s">
        <v>1735</v>
      </c>
      <c r="B143" t="s">
        <v>1736</v>
      </c>
      <c r="C143" t="s">
        <v>1737</v>
      </c>
      <c r="D143" t="s">
        <v>1738</v>
      </c>
      <c r="E143" t="s">
        <v>1739</v>
      </c>
      <c r="F143">
        <v>480</v>
      </c>
      <c r="G143" t="s">
        <v>1740</v>
      </c>
      <c r="I143" s="1" t="s">
        <v>1741</v>
      </c>
      <c r="J143" s="1">
        <v>764</v>
      </c>
      <c r="K143" s="2" t="s">
        <v>1742</v>
      </c>
    </row>
    <row r="144" spans="1:11" x14ac:dyDescent="0.3">
      <c r="A144" t="s">
        <v>1743</v>
      </c>
      <c r="B144" t="s">
        <v>1744</v>
      </c>
      <c r="C144" t="s">
        <v>1745</v>
      </c>
      <c r="D144" t="s">
        <v>1746</v>
      </c>
      <c r="E144" t="s">
        <v>1747</v>
      </c>
      <c r="F144">
        <v>478</v>
      </c>
      <c r="G144" t="s">
        <v>1748</v>
      </c>
      <c r="I144" s="1" t="s">
        <v>1749</v>
      </c>
      <c r="J144" s="1">
        <v>972</v>
      </c>
      <c r="K144" s="2" t="s">
        <v>1750</v>
      </c>
    </row>
    <row r="145" spans="1:11" x14ac:dyDescent="0.3">
      <c r="A145" t="s">
        <v>1751</v>
      </c>
      <c r="B145" t="s">
        <v>1752</v>
      </c>
      <c r="C145" t="s">
        <v>1753</v>
      </c>
      <c r="D145" t="s">
        <v>1754</v>
      </c>
      <c r="E145" t="s">
        <v>478</v>
      </c>
      <c r="F145">
        <v>978</v>
      </c>
      <c r="G145" t="s">
        <v>479</v>
      </c>
      <c r="I145" s="1" t="s">
        <v>1755</v>
      </c>
      <c r="J145" s="1">
        <v>934</v>
      </c>
      <c r="K145" s="2" t="s">
        <v>1756</v>
      </c>
    </row>
    <row r="146" spans="1:11" x14ac:dyDescent="0.3">
      <c r="A146" t="s">
        <v>1757</v>
      </c>
      <c r="B146" t="s">
        <v>1758</v>
      </c>
      <c r="C146" t="s">
        <v>1759</v>
      </c>
      <c r="D146" t="s">
        <v>1760</v>
      </c>
      <c r="E146" t="s">
        <v>1761</v>
      </c>
      <c r="F146">
        <v>484</v>
      </c>
      <c r="G146" t="s">
        <v>1762</v>
      </c>
      <c r="I146" s="1" t="s">
        <v>1763</v>
      </c>
      <c r="J146" s="1">
        <v>788</v>
      </c>
      <c r="K146" s="2" t="s">
        <v>1764</v>
      </c>
    </row>
    <row r="147" spans="1:11" x14ac:dyDescent="0.3">
      <c r="A147" t="s">
        <v>1765</v>
      </c>
      <c r="B147" t="s">
        <v>1766</v>
      </c>
      <c r="C147" t="s">
        <v>1767</v>
      </c>
      <c r="D147" t="s">
        <v>1768</v>
      </c>
      <c r="E147" t="s">
        <v>168</v>
      </c>
      <c r="F147">
        <v>840</v>
      </c>
      <c r="G147" t="s">
        <v>1090</v>
      </c>
      <c r="I147" s="1" t="s">
        <v>1769</v>
      </c>
      <c r="J147" s="1">
        <v>776</v>
      </c>
      <c r="K147" s="2" t="s">
        <v>1770</v>
      </c>
    </row>
    <row r="148" spans="1:11" x14ac:dyDescent="0.3">
      <c r="A148" t="s">
        <v>1771</v>
      </c>
      <c r="B148" t="s">
        <v>1772</v>
      </c>
      <c r="C148" t="s">
        <v>1773</v>
      </c>
      <c r="D148" t="s">
        <v>1774</v>
      </c>
      <c r="E148" t="s">
        <v>1775</v>
      </c>
      <c r="F148">
        <v>498</v>
      </c>
      <c r="G148" t="s">
        <v>1776</v>
      </c>
      <c r="I148" s="1" t="s">
        <v>1777</v>
      </c>
      <c r="J148" s="1">
        <v>949</v>
      </c>
      <c r="K148" s="2" t="s">
        <v>1778</v>
      </c>
    </row>
    <row r="149" spans="1:11" x14ac:dyDescent="0.3">
      <c r="A149" t="s">
        <v>1779</v>
      </c>
      <c r="B149" t="s">
        <v>1780</v>
      </c>
      <c r="C149" t="s">
        <v>1781</v>
      </c>
      <c r="D149" t="s">
        <v>1782</v>
      </c>
      <c r="E149" t="s">
        <v>478</v>
      </c>
      <c r="F149">
        <v>978</v>
      </c>
      <c r="G149" t="s">
        <v>479</v>
      </c>
      <c r="I149" s="1" t="s">
        <v>1783</v>
      </c>
      <c r="J149" s="1">
        <v>780</v>
      </c>
      <c r="K149" s="2" t="s">
        <v>1784</v>
      </c>
    </row>
    <row r="150" spans="1:11" x14ac:dyDescent="0.3">
      <c r="A150" t="s">
        <v>1785</v>
      </c>
      <c r="B150" t="s">
        <v>1786</v>
      </c>
      <c r="C150" t="s">
        <v>1787</v>
      </c>
      <c r="D150" t="s">
        <v>1788</v>
      </c>
      <c r="E150" t="s">
        <v>1789</v>
      </c>
      <c r="F150">
        <v>496</v>
      </c>
      <c r="G150" t="s">
        <v>1790</v>
      </c>
      <c r="I150" s="1" t="s">
        <v>1791</v>
      </c>
      <c r="J150" s="1">
        <v>0</v>
      </c>
      <c r="K150" s="2" t="s">
        <v>1792</v>
      </c>
    </row>
    <row r="151" spans="1:11" x14ac:dyDescent="0.3">
      <c r="A151" t="s">
        <v>1793</v>
      </c>
      <c r="B151" t="s">
        <v>1794</v>
      </c>
      <c r="C151" t="s">
        <v>1795</v>
      </c>
      <c r="D151" t="s">
        <v>1796</v>
      </c>
      <c r="E151" t="s">
        <v>478</v>
      </c>
      <c r="F151">
        <v>978</v>
      </c>
      <c r="G151" t="s">
        <v>479</v>
      </c>
      <c r="I151" s="1" t="s">
        <v>1797</v>
      </c>
      <c r="J151" s="1">
        <v>901</v>
      </c>
      <c r="K151" s="2" t="s">
        <v>1798</v>
      </c>
    </row>
    <row r="152" spans="1:11" x14ac:dyDescent="0.3">
      <c r="A152" t="s">
        <v>1799</v>
      </c>
      <c r="B152" t="s">
        <v>1800</v>
      </c>
      <c r="C152" t="s">
        <v>1801</v>
      </c>
      <c r="D152" t="s">
        <v>1802</v>
      </c>
      <c r="E152" t="s">
        <v>516</v>
      </c>
      <c r="F152">
        <v>951</v>
      </c>
      <c r="G152" t="s">
        <v>517</v>
      </c>
      <c r="I152" s="1" t="s">
        <v>1803</v>
      </c>
      <c r="J152" s="1">
        <v>834</v>
      </c>
      <c r="K152" s="2" t="s">
        <v>1804</v>
      </c>
    </row>
    <row r="153" spans="1:11" x14ac:dyDescent="0.3">
      <c r="A153" t="s">
        <v>1805</v>
      </c>
      <c r="B153" t="s">
        <v>1806</v>
      </c>
      <c r="C153" t="s">
        <v>1807</v>
      </c>
      <c r="D153" t="s">
        <v>1808</v>
      </c>
      <c r="E153" t="s">
        <v>1809</v>
      </c>
      <c r="F153">
        <v>943</v>
      </c>
      <c r="G153" t="s">
        <v>1810</v>
      </c>
      <c r="I153" s="1" t="s">
        <v>1811</v>
      </c>
      <c r="J153" s="1">
        <v>980</v>
      </c>
      <c r="K153" s="2" t="s">
        <v>1812</v>
      </c>
    </row>
    <row r="154" spans="1:11" x14ac:dyDescent="0.3">
      <c r="A154" t="s">
        <v>1813</v>
      </c>
      <c r="B154" t="s">
        <v>1814</v>
      </c>
      <c r="C154" t="s">
        <v>1815</v>
      </c>
      <c r="D154" t="s">
        <v>1816</v>
      </c>
      <c r="E154" t="s">
        <v>1817</v>
      </c>
      <c r="F154">
        <v>104</v>
      </c>
      <c r="G154" t="s">
        <v>1818</v>
      </c>
      <c r="I154" s="1" t="s">
        <v>1819</v>
      </c>
      <c r="J154" s="1">
        <v>800</v>
      </c>
      <c r="K154" s="2" t="s">
        <v>1820</v>
      </c>
    </row>
    <row r="155" spans="1:11" x14ac:dyDescent="0.3">
      <c r="A155" t="s">
        <v>1821</v>
      </c>
      <c r="B155" t="s">
        <v>1822</v>
      </c>
      <c r="C155" t="s">
        <v>1823</v>
      </c>
      <c r="D155" t="s">
        <v>1824</v>
      </c>
      <c r="E155" t="s">
        <v>1825</v>
      </c>
      <c r="F155">
        <v>516</v>
      </c>
      <c r="G155" t="s">
        <v>1826</v>
      </c>
      <c r="I155" s="1" t="s">
        <v>1827</v>
      </c>
      <c r="J155" s="1">
        <v>840</v>
      </c>
      <c r="K155" s="2" t="s">
        <v>1828</v>
      </c>
    </row>
    <row r="156" spans="1:11" x14ac:dyDescent="0.3">
      <c r="A156" t="s">
        <v>1829</v>
      </c>
      <c r="B156" t="s">
        <v>1830</v>
      </c>
      <c r="C156" t="s">
        <v>1831</v>
      </c>
      <c r="D156" t="s">
        <v>1832</v>
      </c>
      <c r="I156" s="1" t="s">
        <v>1827</v>
      </c>
      <c r="J156" s="1"/>
      <c r="K156" s="2"/>
    </row>
    <row r="157" spans="1:11" x14ac:dyDescent="0.3">
      <c r="A157" t="s">
        <v>1833</v>
      </c>
      <c r="B157" t="s">
        <v>1834</v>
      </c>
      <c r="C157" t="s">
        <v>1835</v>
      </c>
      <c r="D157" t="s">
        <v>1836</v>
      </c>
      <c r="E157" t="s">
        <v>1837</v>
      </c>
      <c r="F157">
        <v>524</v>
      </c>
      <c r="G157" t="s">
        <v>1838</v>
      </c>
      <c r="I157" s="1" t="s">
        <v>1839</v>
      </c>
      <c r="J157" s="1">
        <v>858</v>
      </c>
      <c r="K157" s="2" t="s">
        <v>1840</v>
      </c>
    </row>
    <row r="158" spans="1:11" x14ac:dyDescent="0.3">
      <c r="A158" t="s">
        <v>1841</v>
      </c>
      <c r="B158" t="s">
        <v>1842</v>
      </c>
      <c r="C158" t="s">
        <v>1843</v>
      </c>
      <c r="D158" t="s">
        <v>1844</v>
      </c>
      <c r="E158" t="s">
        <v>1845</v>
      </c>
      <c r="F158">
        <v>558</v>
      </c>
      <c r="G158" t="s">
        <v>1846</v>
      </c>
      <c r="I158" s="1" t="s">
        <v>1847</v>
      </c>
      <c r="J158" s="1">
        <v>860</v>
      </c>
      <c r="K158" s="2" t="s">
        <v>1848</v>
      </c>
    </row>
    <row r="159" spans="1:11" x14ac:dyDescent="0.3">
      <c r="A159" t="s">
        <v>1849</v>
      </c>
      <c r="B159" t="s">
        <v>1850</v>
      </c>
      <c r="C159" t="s">
        <v>1851</v>
      </c>
      <c r="D159" t="s">
        <v>1852</v>
      </c>
      <c r="E159" t="s">
        <v>751</v>
      </c>
      <c r="F159">
        <v>952</v>
      </c>
      <c r="G159" t="s">
        <v>752</v>
      </c>
      <c r="I159" s="1" t="s">
        <v>1853</v>
      </c>
      <c r="J159" s="1">
        <v>937</v>
      </c>
      <c r="K159" s="2" t="s">
        <v>1854</v>
      </c>
    </row>
    <row r="160" spans="1:11" x14ac:dyDescent="0.3">
      <c r="A160" t="s">
        <v>1855</v>
      </c>
      <c r="B160" t="s">
        <v>1856</v>
      </c>
      <c r="C160" t="s">
        <v>1857</v>
      </c>
      <c r="D160" t="s">
        <v>1858</v>
      </c>
      <c r="E160" t="s">
        <v>1859</v>
      </c>
      <c r="F160">
        <v>566</v>
      </c>
      <c r="G160" t="s">
        <v>1860</v>
      </c>
      <c r="I160" s="1" t="s">
        <v>1861</v>
      </c>
      <c r="J160" s="1">
        <v>704</v>
      </c>
      <c r="K160" s="2" t="s">
        <v>1862</v>
      </c>
    </row>
    <row r="161" spans="1:11" x14ac:dyDescent="0.3">
      <c r="A161" t="s">
        <v>1863</v>
      </c>
      <c r="B161" t="s">
        <v>1864</v>
      </c>
      <c r="C161" t="s">
        <v>1865</v>
      </c>
      <c r="D161" t="s">
        <v>1866</v>
      </c>
      <c r="I161" s="1" t="s">
        <v>1867</v>
      </c>
      <c r="J161" s="1">
        <v>548</v>
      </c>
      <c r="K161" s="2" t="s">
        <v>1868</v>
      </c>
    </row>
    <row r="162" spans="1:11" x14ac:dyDescent="0.3">
      <c r="A162" t="s">
        <v>1869</v>
      </c>
      <c r="B162" t="s">
        <v>1870</v>
      </c>
      <c r="C162" t="s">
        <v>1871</v>
      </c>
      <c r="D162" t="s">
        <v>1872</v>
      </c>
      <c r="E162" t="s">
        <v>1873</v>
      </c>
      <c r="F162">
        <v>578</v>
      </c>
      <c r="G162" t="s">
        <v>1874</v>
      </c>
      <c r="I162" s="1" t="s">
        <v>1875</v>
      </c>
      <c r="J162" s="1">
        <v>882</v>
      </c>
      <c r="K162" s="2" t="s">
        <v>1876</v>
      </c>
    </row>
    <row r="163" spans="1:11" x14ac:dyDescent="0.3">
      <c r="A163" t="s">
        <v>1877</v>
      </c>
      <c r="B163" t="s">
        <v>1878</v>
      </c>
      <c r="C163" t="s">
        <v>1879</v>
      </c>
      <c r="D163" t="s">
        <v>1880</v>
      </c>
      <c r="I163" s="1" t="s">
        <v>1881</v>
      </c>
      <c r="J163" s="1">
        <v>950</v>
      </c>
      <c r="K163" s="2" t="s">
        <v>1882</v>
      </c>
    </row>
    <row r="164" spans="1:11" x14ac:dyDescent="0.3">
      <c r="A164" t="s">
        <v>1883</v>
      </c>
      <c r="B164" t="s">
        <v>1884</v>
      </c>
      <c r="C164" t="s">
        <v>1885</v>
      </c>
      <c r="D164" t="s">
        <v>1886</v>
      </c>
      <c r="E164" t="s">
        <v>1887</v>
      </c>
      <c r="F164">
        <v>554</v>
      </c>
      <c r="G164" t="s">
        <v>1888</v>
      </c>
      <c r="I164" s="1" t="s">
        <v>1889</v>
      </c>
      <c r="J164" s="1">
        <v>951</v>
      </c>
      <c r="K164" s="2" t="s">
        <v>1890</v>
      </c>
    </row>
    <row r="165" spans="1:11" x14ac:dyDescent="0.3">
      <c r="A165" t="s">
        <v>1891</v>
      </c>
      <c r="B165" t="s">
        <v>1892</v>
      </c>
      <c r="C165" t="s">
        <v>1893</v>
      </c>
      <c r="D165" t="s">
        <v>1894</v>
      </c>
      <c r="E165" t="s">
        <v>1895</v>
      </c>
      <c r="F165">
        <v>512</v>
      </c>
      <c r="G165" t="s">
        <v>1896</v>
      </c>
      <c r="I165" s="1" t="s">
        <v>1897</v>
      </c>
      <c r="J165" s="1">
        <v>952</v>
      </c>
      <c r="K165" s="2" t="s">
        <v>1898</v>
      </c>
    </row>
    <row r="166" spans="1:11" x14ac:dyDescent="0.3">
      <c r="A166" t="s">
        <v>1899</v>
      </c>
      <c r="B166" t="s">
        <v>1900</v>
      </c>
      <c r="C166" t="s">
        <v>1901</v>
      </c>
      <c r="D166" t="s">
        <v>1902</v>
      </c>
      <c r="E166" t="s">
        <v>1903</v>
      </c>
      <c r="F166">
        <v>800</v>
      </c>
      <c r="G166" t="s">
        <v>1904</v>
      </c>
      <c r="I166" s="1" t="s">
        <v>1905</v>
      </c>
      <c r="J166" s="1">
        <v>886</v>
      </c>
      <c r="K166" s="2" t="s">
        <v>1906</v>
      </c>
    </row>
    <row r="167" spans="1:11" x14ac:dyDescent="0.3">
      <c r="A167" t="s">
        <v>1907</v>
      </c>
      <c r="B167" t="s">
        <v>1908</v>
      </c>
      <c r="C167" t="s">
        <v>1909</v>
      </c>
      <c r="D167" t="s">
        <v>1910</v>
      </c>
      <c r="E167" t="s">
        <v>1911</v>
      </c>
      <c r="F167">
        <v>860</v>
      </c>
      <c r="G167" t="s">
        <v>1848</v>
      </c>
      <c r="I167" s="1" t="s">
        <v>1912</v>
      </c>
      <c r="J167" s="1">
        <v>710</v>
      </c>
      <c r="K167" s="2" t="s">
        <v>1913</v>
      </c>
    </row>
    <row r="168" spans="1:11" x14ac:dyDescent="0.3">
      <c r="A168" t="s">
        <v>1914</v>
      </c>
      <c r="B168" t="s">
        <v>1915</v>
      </c>
      <c r="C168" t="s">
        <v>1916</v>
      </c>
      <c r="D168" t="s">
        <v>1917</v>
      </c>
      <c r="E168" t="s">
        <v>1918</v>
      </c>
      <c r="F168">
        <v>586</v>
      </c>
      <c r="G168" t="s">
        <v>1919</v>
      </c>
      <c r="I168" s="1" t="s">
        <v>1920</v>
      </c>
      <c r="J168" s="1">
        <v>967</v>
      </c>
      <c r="K168" s="2" t="s">
        <v>1921</v>
      </c>
    </row>
    <row r="169" spans="1:11" x14ac:dyDescent="0.3">
      <c r="A169" t="s">
        <v>1922</v>
      </c>
      <c r="B169" t="s">
        <v>1923</v>
      </c>
      <c r="C169" t="s">
        <v>1924</v>
      </c>
      <c r="D169" t="s">
        <v>1925</v>
      </c>
      <c r="E169" t="s">
        <v>168</v>
      </c>
      <c r="F169">
        <v>840</v>
      </c>
      <c r="G169" t="s">
        <v>1090</v>
      </c>
    </row>
    <row r="170" spans="1:11" x14ac:dyDescent="0.3">
      <c r="A170" t="s">
        <v>1926</v>
      </c>
      <c r="B170" t="s">
        <v>1927</v>
      </c>
      <c r="C170" t="s">
        <v>1928</v>
      </c>
      <c r="D170" t="s">
        <v>1929</v>
      </c>
      <c r="E170" t="s">
        <v>1930</v>
      </c>
      <c r="F170">
        <v>590</v>
      </c>
      <c r="G170" t="s">
        <v>1552</v>
      </c>
    </row>
    <row r="171" spans="1:11" x14ac:dyDescent="0.3">
      <c r="A171" t="s">
        <v>1931</v>
      </c>
      <c r="B171" t="s">
        <v>1932</v>
      </c>
      <c r="C171" t="s">
        <v>1933</v>
      </c>
      <c r="D171" t="s">
        <v>1934</v>
      </c>
      <c r="E171" t="s">
        <v>1935</v>
      </c>
      <c r="F171">
        <v>598</v>
      </c>
      <c r="G171" t="s">
        <v>1568</v>
      </c>
    </row>
    <row r="172" spans="1:11" x14ac:dyDescent="0.3">
      <c r="A172" t="s">
        <v>1936</v>
      </c>
      <c r="B172" t="s">
        <v>1937</v>
      </c>
      <c r="C172" t="s">
        <v>1938</v>
      </c>
      <c r="D172" t="s">
        <v>1939</v>
      </c>
      <c r="E172" t="s">
        <v>1940</v>
      </c>
      <c r="F172">
        <v>600</v>
      </c>
      <c r="G172" t="s">
        <v>1941</v>
      </c>
    </row>
    <row r="173" spans="1:11" x14ac:dyDescent="0.3">
      <c r="A173" t="s">
        <v>1942</v>
      </c>
      <c r="B173" t="s">
        <v>1943</v>
      </c>
      <c r="C173" t="s">
        <v>1944</v>
      </c>
      <c r="D173" t="s">
        <v>1945</v>
      </c>
      <c r="E173" t="s">
        <v>478</v>
      </c>
      <c r="F173">
        <v>978</v>
      </c>
      <c r="G173" t="s">
        <v>479</v>
      </c>
    </row>
    <row r="174" spans="1:11" x14ac:dyDescent="0.3">
      <c r="A174" t="s">
        <v>1946</v>
      </c>
      <c r="B174" t="s">
        <v>1947</v>
      </c>
      <c r="C174" t="s">
        <v>1948</v>
      </c>
      <c r="D174" t="s">
        <v>1949</v>
      </c>
      <c r="E174" t="s">
        <v>1950</v>
      </c>
      <c r="F174">
        <v>604</v>
      </c>
      <c r="G174" t="s">
        <v>1951</v>
      </c>
    </row>
    <row r="175" spans="1:11" x14ac:dyDescent="0.3">
      <c r="A175" t="s">
        <v>1952</v>
      </c>
      <c r="B175" t="s">
        <v>1953</v>
      </c>
      <c r="C175" t="s">
        <v>1954</v>
      </c>
      <c r="D175" t="s">
        <v>1955</v>
      </c>
      <c r="E175" t="s">
        <v>1956</v>
      </c>
      <c r="F175">
        <v>608</v>
      </c>
      <c r="G175" t="s">
        <v>1957</v>
      </c>
    </row>
    <row r="176" spans="1:11" x14ac:dyDescent="0.3">
      <c r="A176" t="s">
        <v>1958</v>
      </c>
      <c r="B176" t="s">
        <v>1959</v>
      </c>
      <c r="C176" t="s">
        <v>1960</v>
      </c>
      <c r="D176" t="s">
        <v>1961</v>
      </c>
    </row>
    <row r="177" spans="1:7" x14ac:dyDescent="0.3">
      <c r="A177" t="s">
        <v>1962</v>
      </c>
      <c r="B177" t="s">
        <v>1963</v>
      </c>
      <c r="C177" t="s">
        <v>1964</v>
      </c>
      <c r="D177" t="s">
        <v>1965</v>
      </c>
      <c r="E177" t="s">
        <v>1966</v>
      </c>
      <c r="F177">
        <v>985</v>
      </c>
      <c r="G177" t="s">
        <v>1967</v>
      </c>
    </row>
    <row r="178" spans="1:7" x14ac:dyDescent="0.3">
      <c r="A178" t="s">
        <v>1968</v>
      </c>
      <c r="B178" t="s">
        <v>1969</v>
      </c>
      <c r="C178" t="s">
        <v>1970</v>
      </c>
      <c r="D178" t="s">
        <v>1971</v>
      </c>
      <c r="E178" t="s">
        <v>478</v>
      </c>
      <c r="F178">
        <v>978</v>
      </c>
      <c r="G178" t="s">
        <v>479</v>
      </c>
    </row>
    <row r="179" spans="1:7" x14ac:dyDescent="0.3">
      <c r="A179" t="s">
        <v>1972</v>
      </c>
      <c r="B179" t="s">
        <v>1973</v>
      </c>
      <c r="C179" t="s">
        <v>1974</v>
      </c>
      <c r="D179" t="s">
        <v>1975</v>
      </c>
      <c r="E179" t="s">
        <v>168</v>
      </c>
      <c r="F179">
        <v>840</v>
      </c>
      <c r="G179" t="s">
        <v>1090</v>
      </c>
    </row>
    <row r="180" spans="1:7" x14ac:dyDescent="0.3">
      <c r="A180" t="s">
        <v>1976</v>
      </c>
      <c r="B180" t="s">
        <v>1977</v>
      </c>
      <c r="C180" t="s">
        <v>1978</v>
      </c>
      <c r="D180" t="s">
        <v>1979</v>
      </c>
      <c r="E180" t="s">
        <v>478</v>
      </c>
      <c r="F180">
        <v>978</v>
      </c>
      <c r="G180" t="s">
        <v>479</v>
      </c>
    </row>
    <row r="181" spans="1:7" x14ac:dyDescent="0.3">
      <c r="A181" t="s">
        <v>1980</v>
      </c>
      <c r="B181" t="s">
        <v>1981</v>
      </c>
      <c r="C181" t="s">
        <v>1982</v>
      </c>
      <c r="D181" t="s">
        <v>1983</v>
      </c>
      <c r="E181" t="s">
        <v>1984</v>
      </c>
      <c r="F181">
        <v>634</v>
      </c>
      <c r="G181" t="s">
        <v>1985</v>
      </c>
    </row>
    <row r="182" spans="1:7" x14ac:dyDescent="0.3">
      <c r="A182" s="3" t="s">
        <v>57</v>
      </c>
      <c r="B182" s="3" t="s">
        <v>1986</v>
      </c>
      <c r="C182" s="3" t="s">
        <v>1987</v>
      </c>
      <c r="D182" s="3" t="s">
        <v>1988</v>
      </c>
      <c r="E182" s="3" t="s">
        <v>90</v>
      </c>
      <c r="F182" s="3">
        <v>950</v>
      </c>
      <c r="G182" s="3" t="s">
        <v>879</v>
      </c>
    </row>
    <row r="183" spans="1:7" ht="28.8" x14ac:dyDescent="0.3">
      <c r="A183" s="3" t="s">
        <v>1989</v>
      </c>
      <c r="B183" s="3" t="s">
        <v>1990</v>
      </c>
      <c r="C183" s="3" t="s">
        <v>1991</v>
      </c>
      <c r="D183" s="3" t="s">
        <v>1992</v>
      </c>
      <c r="E183" s="3" t="s">
        <v>1993</v>
      </c>
      <c r="F183" s="3">
        <v>976</v>
      </c>
      <c r="G183" s="3" t="s">
        <v>1994</v>
      </c>
    </row>
    <row r="184" spans="1:7" x14ac:dyDescent="0.3">
      <c r="A184" t="s">
        <v>1995</v>
      </c>
      <c r="B184" t="s">
        <v>1996</v>
      </c>
      <c r="C184" t="s">
        <v>1997</v>
      </c>
      <c r="D184" t="s">
        <v>1998</v>
      </c>
      <c r="E184" t="s">
        <v>1999</v>
      </c>
      <c r="F184">
        <v>214</v>
      </c>
      <c r="G184" t="s">
        <v>2000</v>
      </c>
    </row>
    <row r="185" spans="1:7" x14ac:dyDescent="0.3">
      <c r="A185" t="s">
        <v>2001</v>
      </c>
      <c r="B185" t="s">
        <v>2002</v>
      </c>
      <c r="C185" t="s">
        <v>2003</v>
      </c>
      <c r="D185" t="s">
        <v>2004</v>
      </c>
      <c r="E185" t="s">
        <v>90</v>
      </c>
      <c r="F185">
        <v>950</v>
      </c>
      <c r="G185" t="s">
        <v>879</v>
      </c>
    </row>
    <row r="186" spans="1:7" x14ac:dyDescent="0.3">
      <c r="A186" t="s">
        <v>2005</v>
      </c>
      <c r="B186" t="s">
        <v>2006</v>
      </c>
      <c r="C186" t="s">
        <v>2007</v>
      </c>
      <c r="D186" t="s">
        <v>2008</v>
      </c>
      <c r="E186" t="s">
        <v>2009</v>
      </c>
      <c r="F186">
        <v>417</v>
      </c>
      <c r="G186" t="s">
        <v>2010</v>
      </c>
    </row>
    <row r="187" spans="1:7" x14ac:dyDescent="0.3">
      <c r="A187" s="3" t="s">
        <v>2011</v>
      </c>
      <c r="B187" s="3" t="s">
        <v>2012</v>
      </c>
      <c r="C187" s="3" t="s">
        <v>2013</v>
      </c>
      <c r="D187" s="3" t="s">
        <v>2014</v>
      </c>
      <c r="E187" s="3" t="s">
        <v>2015</v>
      </c>
      <c r="F187" s="3">
        <v>203</v>
      </c>
      <c r="G187" s="3" t="s">
        <v>2016</v>
      </c>
    </row>
    <row r="188" spans="1:7" x14ac:dyDescent="0.3">
      <c r="A188" t="s">
        <v>2017</v>
      </c>
      <c r="B188" t="s">
        <v>2018</v>
      </c>
      <c r="C188" t="s">
        <v>2019</v>
      </c>
      <c r="D188" t="s">
        <v>2020</v>
      </c>
      <c r="E188" t="s">
        <v>478</v>
      </c>
      <c r="F188">
        <v>978</v>
      </c>
      <c r="G188" t="s">
        <v>479</v>
      </c>
    </row>
    <row r="189" spans="1:7" x14ac:dyDescent="0.3">
      <c r="A189" t="s">
        <v>2021</v>
      </c>
      <c r="B189" t="s">
        <v>2022</v>
      </c>
      <c r="C189" t="s">
        <v>2023</v>
      </c>
      <c r="D189" t="s">
        <v>2024</v>
      </c>
      <c r="E189" t="s">
        <v>2025</v>
      </c>
      <c r="F189">
        <v>946</v>
      </c>
      <c r="G189" t="s">
        <v>2026</v>
      </c>
    </row>
    <row r="190" spans="1:7" x14ac:dyDescent="0.3">
      <c r="A190" t="s">
        <v>2027</v>
      </c>
      <c r="B190" t="s">
        <v>2028</v>
      </c>
      <c r="C190" t="s">
        <v>2029</v>
      </c>
      <c r="D190" t="s">
        <v>2030</v>
      </c>
      <c r="E190" t="s">
        <v>2031</v>
      </c>
      <c r="F190">
        <v>826</v>
      </c>
      <c r="G190" t="s">
        <v>2032</v>
      </c>
    </row>
    <row r="191" spans="1:7" x14ac:dyDescent="0.3">
      <c r="A191" t="s">
        <v>2033</v>
      </c>
      <c r="B191" t="s">
        <v>2034</v>
      </c>
      <c r="C191" t="s">
        <v>2035</v>
      </c>
      <c r="D191" t="s">
        <v>2036</v>
      </c>
      <c r="E191" t="s">
        <v>2037</v>
      </c>
      <c r="F191">
        <v>418</v>
      </c>
      <c r="G191" t="s">
        <v>2038</v>
      </c>
    </row>
    <row r="192" spans="1:7" x14ac:dyDescent="0.3">
      <c r="A192" t="s">
        <v>2039</v>
      </c>
      <c r="B192" t="s">
        <v>2040</v>
      </c>
      <c r="C192" t="s">
        <v>2041</v>
      </c>
      <c r="D192" t="s">
        <v>2042</v>
      </c>
      <c r="E192" t="s">
        <v>2043</v>
      </c>
      <c r="F192">
        <v>646</v>
      </c>
      <c r="G192" t="s">
        <v>2044</v>
      </c>
    </row>
    <row r="193" spans="1:7" x14ac:dyDescent="0.3">
      <c r="A193" t="s">
        <v>2045</v>
      </c>
      <c r="B193" t="s">
        <v>2046</v>
      </c>
      <c r="C193" t="s">
        <v>2047</v>
      </c>
      <c r="D193" t="s">
        <v>2048</v>
      </c>
    </row>
    <row r="194" spans="1:7" x14ac:dyDescent="0.3">
      <c r="A194" t="s">
        <v>2049</v>
      </c>
      <c r="B194" t="s">
        <v>2050</v>
      </c>
      <c r="C194" t="s">
        <v>2051</v>
      </c>
      <c r="D194" t="s">
        <v>2052</v>
      </c>
      <c r="E194" t="s">
        <v>2053</v>
      </c>
      <c r="F194">
        <v>654</v>
      </c>
      <c r="G194" t="s">
        <v>2054</v>
      </c>
    </row>
    <row r="195" spans="1:7" x14ac:dyDescent="0.3">
      <c r="A195" t="s">
        <v>2055</v>
      </c>
      <c r="B195" t="s">
        <v>2056</v>
      </c>
      <c r="C195" t="s">
        <v>2057</v>
      </c>
      <c r="D195" t="s">
        <v>2058</v>
      </c>
      <c r="E195" t="s">
        <v>516</v>
      </c>
      <c r="F195">
        <v>951</v>
      </c>
      <c r="G195" t="s">
        <v>517</v>
      </c>
    </row>
    <row r="196" spans="1:7" x14ac:dyDescent="0.3">
      <c r="A196" t="s">
        <v>2059</v>
      </c>
      <c r="B196" t="s">
        <v>2060</v>
      </c>
      <c r="C196" t="s">
        <v>2061</v>
      </c>
      <c r="D196" t="s">
        <v>2062</v>
      </c>
      <c r="E196" t="s">
        <v>478</v>
      </c>
      <c r="F196">
        <v>978</v>
      </c>
      <c r="G196" t="s">
        <v>479</v>
      </c>
    </row>
    <row r="197" spans="1:7" x14ac:dyDescent="0.3">
      <c r="A197" t="s">
        <v>2063</v>
      </c>
      <c r="B197" t="s">
        <v>2064</v>
      </c>
      <c r="C197" t="s">
        <v>2065</v>
      </c>
      <c r="D197" t="s">
        <v>2066</v>
      </c>
      <c r="E197" t="s">
        <v>478</v>
      </c>
      <c r="F197">
        <v>978</v>
      </c>
      <c r="G197" t="s">
        <v>479</v>
      </c>
    </row>
    <row r="198" spans="1:7" x14ac:dyDescent="0.3">
      <c r="A198" t="s">
        <v>2067</v>
      </c>
      <c r="B198" t="s">
        <v>2068</v>
      </c>
      <c r="C198" t="s">
        <v>2069</v>
      </c>
      <c r="D198" t="s">
        <v>2070</v>
      </c>
      <c r="E198" t="s">
        <v>516</v>
      </c>
      <c r="F198">
        <v>951</v>
      </c>
      <c r="G198" t="s">
        <v>517</v>
      </c>
    </row>
    <row r="199" spans="1:7" x14ac:dyDescent="0.3">
      <c r="A199" t="s">
        <v>2071</v>
      </c>
      <c r="B199" t="s">
        <v>2072</v>
      </c>
      <c r="C199" t="s">
        <v>2073</v>
      </c>
      <c r="D199" t="s">
        <v>2074</v>
      </c>
      <c r="E199" t="s">
        <v>478</v>
      </c>
      <c r="F199">
        <v>978</v>
      </c>
      <c r="G199" t="s">
        <v>479</v>
      </c>
    </row>
    <row r="200" spans="1:7" x14ac:dyDescent="0.3">
      <c r="A200" t="s">
        <v>2075</v>
      </c>
      <c r="B200" t="s">
        <v>2076</v>
      </c>
      <c r="C200" t="s">
        <v>2077</v>
      </c>
      <c r="D200" t="s">
        <v>2078</v>
      </c>
      <c r="E200" t="s">
        <v>516</v>
      </c>
      <c r="F200">
        <v>951</v>
      </c>
      <c r="G200" t="s">
        <v>517</v>
      </c>
    </row>
    <row r="201" spans="1:7" x14ac:dyDescent="0.3">
      <c r="A201" t="s">
        <v>2079</v>
      </c>
      <c r="B201" t="s">
        <v>2080</v>
      </c>
      <c r="C201" t="s">
        <v>2081</v>
      </c>
      <c r="D201" t="s">
        <v>2082</v>
      </c>
      <c r="E201" t="s">
        <v>478</v>
      </c>
      <c r="F201">
        <v>978</v>
      </c>
      <c r="G201" t="s">
        <v>479</v>
      </c>
    </row>
    <row r="202" spans="1:7" x14ac:dyDescent="0.3">
      <c r="A202" t="s">
        <v>2083</v>
      </c>
      <c r="B202" t="s">
        <v>2084</v>
      </c>
      <c r="C202" t="s">
        <v>2085</v>
      </c>
      <c r="D202" t="s">
        <v>2086</v>
      </c>
      <c r="E202" t="s">
        <v>168</v>
      </c>
      <c r="F202">
        <v>840</v>
      </c>
      <c r="G202" t="s">
        <v>1090</v>
      </c>
    </row>
    <row r="203" spans="1:7" x14ac:dyDescent="0.3">
      <c r="A203" t="s">
        <v>2087</v>
      </c>
      <c r="B203" t="s">
        <v>2088</v>
      </c>
      <c r="C203" t="s">
        <v>2089</v>
      </c>
      <c r="D203" t="s">
        <v>2090</v>
      </c>
      <c r="E203" t="s">
        <v>2091</v>
      </c>
      <c r="F203">
        <v>882</v>
      </c>
      <c r="G203" t="s">
        <v>2092</v>
      </c>
    </row>
    <row r="204" spans="1:7" x14ac:dyDescent="0.3">
      <c r="A204" s="3" t="s">
        <v>2093</v>
      </c>
      <c r="B204" s="3" t="s">
        <v>2094</v>
      </c>
      <c r="C204" s="3" t="s">
        <v>2095</v>
      </c>
      <c r="D204" s="3" t="s">
        <v>2096</v>
      </c>
      <c r="E204" s="3" t="s">
        <v>168</v>
      </c>
      <c r="F204" s="3">
        <v>840</v>
      </c>
      <c r="G204" s="3" t="s">
        <v>1090</v>
      </c>
    </row>
    <row r="205" spans="1:7" x14ac:dyDescent="0.3">
      <c r="A205" t="s">
        <v>2097</v>
      </c>
      <c r="B205" t="s">
        <v>2098</v>
      </c>
      <c r="C205" t="s">
        <v>2099</v>
      </c>
      <c r="D205" t="s">
        <v>2100</v>
      </c>
      <c r="E205" t="s">
        <v>2101</v>
      </c>
      <c r="F205">
        <v>678</v>
      </c>
      <c r="G205" t="s">
        <v>2102</v>
      </c>
    </row>
    <row r="206" spans="1:7" x14ac:dyDescent="0.3">
      <c r="A206" t="s">
        <v>2103</v>
      </c>
      <c r="B206" t="s">
        <v>2104</v>
      </c>
      <c r="C206" t="s">
        <v>2105</v>
      </c>
      <c r="D206" t="s">
        <v>2106</v>
      </c>
      <c r="E206" t="s">
        <v>751</v>
      </c>
      <c r="F206">
        <v>952</v>
      </c>
      <c r="G206" t="s">
        <v>752</v>
      </c>
    </row>
    <row r="207" spans="1:7" x14ac:dyDescent="0.3">
      <c r="A207" t="s">
        <v>2107</v>
      </c>
      <c r="B207" t="s">
        <v>2108</v>
      </c>
      <c r="C207" t="s">
        <v>2109</v>
      </c>
      <c r="D207" t="s">
        <v>2110</v>
      </c>
      <c r="E207" t="s">
        <v>2111</v>
      </c>
      <c r="F207">
        <v>941</v>
      </c>
      <c r="G207" t="s">
        <v>2112</v>
      </c>
    </row>
    <row r="208" spans="1:7" x14ac:dyDescent="0.3">
      <c r="A208" t="s">
        <v>2113</v>
      </c>
      <c r="B208" t="s">
        <v>2114</v>
      </c>
      <c r="C208" t="s">
        <v>2115</v>
      </c>
      <c r="D208" t="s">
        <v>2116</v>
      </c>
      <c r="E208" t="s">
        <v>2117</v>
      </c>
      <c r="F208">
        <v>690</v>
      </c>
      <c r="G208" t="s">
        <v>2118</v>
      </c>
    </row>
    <row r="209" spans="1:7" x14ac:dyDescent="0.3">
      <c r="A209" t="s">
        <v>2119</v>
      </c>
      <c r="B209" t="s">
        <v>2120</v>
      </c>
      <c r="C209" t="s">
        <v>2121</v>
      </c>
      <c r="D209" t="s">
        <v>2122</v>
      </c>
      <c r="E209" t="s">
        <v>2123</v>
      </c>
      <c r="F209">
        <v>694</v>
      </c>
      <c r="G209" t="s">
        <v>2124</v>
      </c>
    </row>
    <row r="210" spans="1:7" x14ac:dyDescent="0.3">
      <c r="A210" t="s">
        <v>2125</v>
      </c>
      <c r="B210" t="s">
        <v>2126</v>
      </c>
      <c r="C210" t="s">
        <v>2127</v>
      </c>
      <c r="D210" t="s">
        <v>2128</v>
      </c>
      <c r="E210" t="s">
        <v>2129</v>
      </c>
      <c r="F210">
        <v>702</v>
      </c>
      <c r="G210" t="s">
        <v>2130</v>
      </c>
    </row>
    <row r="211" spans="1:7" x14ac:dyDescent="0.3">
      <c r="A211" t="s">
        <v>2131</v>
      </c>
      <c r="B211" t="s">
        <v>2132</v>
      </c>
      <c r="C211" t="s">
        <v>2133</v>
      </c>
      <c r="D211" t="s">
        <v>2134</v>
      </c>
      <c r="E211" t="s">
        <v>478</v>
      </c>
      <c r="F211">
        <v>978</v>
      </c>
      <c r="G211" t="s">
        <v>479</v>
      </c>
    </row>
    <row r="212" spans="1:7" x14ac:dyDescent="0.3">
      <c r="A212" t="s">
        <v>2135</v>
      </c>
      <c r="B212" t="s">
        <v>2136</v>
      </c>
      <c r="C212" t="s">
        <v>2137</v>
      </c>
      <c r="D212" t="s">
        <v>2138</v>
      </c>
      <c r="E212" t="s">
        <v>478</v>
      </c>
      <c r="F212">
        <v>978</v>
      </c>
      <c r="G212" t="s">
        <v>479</v>
      </c>
    </row>
    <row r="213" spans="1:7" x14ac:dyDescent="0.3">
      <c r="A213" t="s">
        <v>2139</v>
      </c>
      <c r="B213" t="s">
        <v>2140</v>
      </c>
      <c r="C213" t="s">
        <v>2141</v>
      </c>
      <c r="D213" t="s">
        <v>2142</v>
      </c>
      <c r="E213" t="s">
        <v>2143</v>
      </c>
      <c r="F213">
        <v>706</v>
      </c>
      <c r="G213" t="s">
        <v>1700</v>
      </c>
    </row>
    <row r="214" spans="1:7" x14ac:dyDescent="0.3">
      <c r="A214" t="s">
        <v>2144</v>
      </c>
      <c r="B214" t="s">
        <v>2145</v>
      </c>
      <c r="C214" t="s">
        <v>2146</v>
      </c>
      <c r="D214" t="s">
        <v>2147</v>
      </c>
      <c r="E214" t="s">
        <v>2148</v>
      </c>
      <c r="F214">
        <v>938</v>
      </c>
      <c r="G214" t="s">
        <v>2149</v>
      </c>
    </row>
    <row r="215" spans="1:7" x14ac:dyDescent="0.3">
      <c r="A215" t="s">
        <v>2150</v>
      </c>
      <c r="B215" t="s">
        <v>2151</v>
      </c>
      <c r="C215" t="s">
        <v>2152</v>
      </c>
      <c r="D215" t="s">
        <v>2153</v>
      </c>
      <c r="E215" t="s">
        <v>2154</v>
      </c>
      <c r="F215">
        <v>728</v>
      </c>
      <c r="G215" t="s">
        <v>2155</v>
      </c>
    </row>
    <row r="216" spans="1:7" x14ac:dyDescent="0.3">
      <c r="A216" t="s">
        <v>2156</v>
      </c>
      <c r="B216" t="s">
        <v>2157</v>
      </c>
      <c r="C216" t="s">
        <v>2158</v>
      </c>
      <c r="D216" t="s">
        <v>2159</v>
      </c>
      <c r="E216" t="s">
        <v>2160</v>
      </c>
      <c r="F216">
        <v>144</v>
      </c>
      <c r="G216" t="s">
        <v>2161</v>
      </c>
    </row>
    <row r="217" spans="1:7" x14ac:dyDescent="0.3">
      <c r="A217" t="s">
        <v>2162</v>
      </c>
      <c r="B217" t="s">
        <v>2163</v>
      </c>
      <c r="C217" t="s">
        <v>2164</v>
      </c>
      <c r="D217" t="s">
        <v>2165</v>
      </c>
      <c r="E217" t="s">
        <v>2166</v>
      </c>
      <c r="F217">
        <v>752</v>
      </c>
      <c r="G217" t="s">
        <v>2167</v>
      </c>
    </row>
    <row r="218" spans="1:7" x14ac:dyDescent="0.3">
      <c r="A218" t="s">
        <v>2168</v>
      </c>
      <c r="B218" t="s">
        <v>2169</v>
      </c>
      <c r="C218" t="s">
        <v>2170</v>
      </c>
      <c r="D218" t="s">
        <v>2171</v>
      </c>
      <c r="E218" t="s">
        <v>1638</v>
      </c>
      <c r="F218">
        <v>756</v>
      </c>
      <c r="G218" t="s">
        <v>1639</v>
      </c>
    </row>
    <row r="219" spans="1:7" x14ac:dyDescent="0.3">
      <c r="A219" t="s">
        <v>2172</v>
      </c>
      <c r="B219" t="s">
        <v>2173</v>
      </c>
      <c r="C219" t="s">
        <v>2174</v>
      </c>
      <c r="D219" t="s">
        <v>2175</v>
      </c>
      <c r="E219" t="s">
        <v>2176</v>
      </c>
      <c r="F219">
        <v>968</v>
      </c>
      <c r="G219" t="s">
        <v>2177</v>
      </c>
    </row>
    <row r="220" spans="1:7" x14ac:dyDescent="0.3">
      <c r="A220" t="s">
        <v>2178</v>
      </c>
      <c r="B220" t="s">
        <v>2179</v>
      </c>
      <c r="C220" t="s">
        <v>2180</v>
      </c>
      <c r="D220" t="s">
        <v>2181</v>
      </c>
      <c r="E220" t="s">
        <v>2182</v>
      </c>
      <c r="F220">
        <v>760</v>
      </c>
      <c r="G220" t="s">
        <v>2183</v>
      </c>
    </row>
    <row r="221" spans="1:7" x14ac:dyDescent="0.3">
      <c r="A221" t="s">
        <v>1750</v>
      </c>
      <c r="B221" t="s">
        <v>2184</v>
      </c>
      <c r="C221" t="s">
        <v>2185</v>
      </c>
      <c r="D221" t="s">
        <v>2186</v>
      </c>
      <c r="E221" t="s">
        <v>2187</v>
      </c>
      <c r="F221">
        <v>972</v>
      </c>
      <c r="G221" t="s">
        <v>2188</v>
      </c>
    </row>
    <row r="222" spans="1:7" x14ac:dyDescent="0.3">
      <c r="A222" t="s">
        <v>2189</v>
      </c>
      <c r="B222" t="s">
        <v>2190</v>
      </c>
      <c r="C222" t="s">
        <v>2191</v>
      </c>
      <c r="D222" t="s">
        <v>2192</v>
      </c>
      <c r="E222" t="s">
        <v>2193</v>
      </c>
      <c r="F222">
        <v>901</v>
      </c>
      <c r="G222" t="s">
        <v>2194</v>
      </c>
    </row>
    <row r="223" spans="1:7" x14ac:dyDescent="0.3">
      <c r="A223" t="s">
        <v>2195</v>
      </c>
      <c r="B223" t="s">
        <v>2196</v>
      </c>
      <c r="C223" t="s">
        <v>2197</v>
      </c>
      <c r="D223" t="s">
        <v>2198</v>
      </c>
      <c r="E223" t="s">
        <v>2199</v>
      </c>
      <c r="F223">
        <v>834</v>
      </c>
      <c r="G223" t="s">
        <v>2200</v>
      </c>
    </row>
    <row r="224" spans="1:7" x14ac:dyDescent="0.3">
      <c r="A224" s="3" t="s">
        <v>2201</v>
      </c>
      <c r="B224" s="3" t="s">
        <v>2202</v>
      </c>
      <c r="C224" s="3" t="s">
        <v>2203</v>
      </c>
      <c r="D224" s="3" t="s">
        <v>2204</v>
      </c>
      <c r="E224" s="3" t="s">
        <v>90</v>
      </c>
      <c r="F224" s="3">
        <v>950</v>
      </c>
      <c r="G224" s="3" t="s">
        <v>879</v>
      </c>
    </row>
    <row r="225" spans="1:7" ht="28.8" x14ac:dyDescent="0.3">
      <c r="A225" s="3" t="s">
        <v>2205</v>
      </c>
      <c r="B225" s="3" t="s">
        <v>2206</v>
      </c>
      <c r="C225" s="3" t="s">
        <v>2207</v>
      </c>
      <c r="D225" s="3" t="s">
        <v>2208</v>
      </c>
      <c r="E225" s="3" t="s">
        <v>168</v>
      </c>
      <c r="F225" s="3">
        <v>840</v>
      </c>
      <c r="G225" s="3" t="s">
        <v>1090</v>
      </c>
    </row>
    <row r="226" spans="1:7" x14ac:dyDescent="0.3">
      <c r="A226" t="s">
        <v>2209</v>
      </c>
      <c r="B226" t="s">
        <v>2210</v>
      </c>
      <c r="C226" t="s">
        <v>2211</v>
      </c>
      <c r="D226" t="s">
        <v>2212</v>
      </c>
    </row>
    <row r="227" spans="1:7" x14ac:dyDescent="0.3">
      <c r="A227" t="s">
        <v>2213</v>
      </c>
      <c r="B227" t="s">
        <v>2214</v>
      </c>
      <c r="C227" t="s">
        <v>2215</v>
      </c>
      <c r="D227" t="s">
        <v>2216</v>
      </c>
      <c r="E227" t="s">
        <v>478</v>
      </c>
      <c r="F227">
        <v>978</v>
      </c>
      <c r="G227" t="s">
        <v>479</v>
      </c>
    </row>
    <row r="228" spans="1:7" x14ac:dyDescent="0.3">
      <c r="A228" t="s">
        <v>2217</v>
      </c>
      <c r="B228" t="s">
        <v>2218</v>
      </c>
      <c r="C228" t="s">
        <v>2219</v>
      </c>
      <c r="D228" t="s">
        <v>2220</v>
      </c>
      <c r="E228" t="s">
        <v>2221</v>
      </c>
      <c r="F228">
        <v>764</v>
      </c>
      <c r="G228" t="s">
        <v>2222</v>
      </c>
    </row>
    <row r="229" spans="1:7" x14ac:dyDescent="0.3">
      <c r="A229" t="s">
        <v>2223</v>
      </c>
      <c r="B229" t="s">
        <v>2224</v>
      </c>
      <c r="C229" t="s">
        <v>2225</v>
      </c>
      <c r="D229" t="s">
        <v>2226</v>
      </c>
      <c r="E229" t="s">
        <v>168</v>
      </c>
      <c r="F229">
        <v>840</v>
      </c>
      <c r="G229" t="s">
        <v>1090</v>
      </c>
    </row>
    <row r="230" spans="1:7" x14ac:dyDescent="0.3">
      <c r="A230" t="s">
        <v>2227</v>
      </c>
      <c r="B230" t="s">
        <v>2228</v>
      </c>
      <c r="C230" t="s">
        <v>2229</v>
      </c>
      <c r="D230" t="s">
        <v>2230</v>
      </c>
      <c r="E230" t="s">
        <v>751</v>
      </c>
      <c r="F230">
        <v>952</v>
      </c>
      <c r="G230" t="s">
        <v>752</v>
      </c>
    </row>
    <row r="231" spans="1:7" x14ac:dyDescent="0.3">
      <c r="A231" t="s">
        <v>2231</v>
      </c>
      <c r="B231" t="s">
        <v>2232</v>
      </c>
      <c r="C231" t="s">
        <v>2233</v>
      </c>
      <c r="D231" t="s">
        <v>2234</v>
      </c>
    </row>
    <row r="232" spans="1:7" x14ac:dyDescent="0.3">
      <c r="A232" t="s">
        <v>2235</v>
      </c>
      <c r="B232" t="s">
        <v>2236</v>
      </c>
      <c r="C232" t="s">
        <v>2237</v>
      </c>
      <c r="D232" t="s">
        <v>2238</v>
      </c>
      <c r="E232" t="s">
        <v>2239</v>
      </c>
      <c r="F232">
        <v>776</v>
      </c>
      <c r="G232" t="s">
        <v>2240</v>
      </c>
    </row>
    <row r="233" spans="1:7" x14ac:dyDescent="0.3">
      <c r="A233" t="s">
        <v>2241</v>
      </c>
      <c r="B233" t="s">
        <v>2242</v>
      </c>
      <c r="C233" t="s">
        <v>2243</v>
      </c>
      <c r="D233" t="s">
        <v>2244</v>
      </c>
      <c r="E233" t="s">
        <v>2245</v>
      </c>
      <c r="F233">
        <v>780</v>
      </c>
      <c r="G233" t="s">
        <v>2246</v>
      </c>
    </row>
    <row r="234" spans="1:7" x14ac:dyDescent="0.3">
      <c r="A234" t="s">
        <v>2247</v>
      </c>
      <c r="B234" t="s">
        <v>2248</v>
      </c>
      <c r="C234" t="s">
        <v>2249</v>
      </c>
      <c r="D234" t="s">
        <v>2250</v>
      </c>
      <c r="E234" t="s">
        <v>2251</v>
      </c>
      <c r="F234">
        <v>788</v>
      </c>
      <c r="G234" t="s">
        <v>2252</v>
      </c>
    </row>
    <row r="235" spans="1:7" x14ac:dyDescent="0.3">
      <c r="A235" t="s">
        <v>2253</v>
      </c>
      <c r="B235" t="s">
        <v>2254</v>
      </c>
      <c r="C235" t="s">
        <v>2255</v>
      </c>
      <c r="D235" t="s">
        <v>2256</v>
      </c>
      <c r="E235" t="s">
        <v>2257</v>
      </c>
      <c r="F235">
        <v>934</v>
      </c>
      <c r="G235" t="s">
        <v>2258</v>
      </c>
    </row>
    <row r="236" spans="1:7" x14ac:dyDescent="0.3">
      <c r="A236" t="s">
        <v>2259</v>
      </c>
      <c r="B236" t="s">
        <v>2260</v>
      </c>
      <c r="C236" t="s">
        <v>2261</v>
      </c>
      <c r="D236" t="s">
        <v>2262</v>
      </c>
      <c r="E236" t="s">
        <v>2263</v>
      </c>
      <c r="F236">
        <v>949</v>
      </c>
      <c r="G236" t="s">
        <v>2264</v>
      </c>
    </row>
    <row r="237" spans="1:7" x14ac:dyDescent="0.3">
      <c r="A237" t="s">
        <v>2265</v>
      </c>
      <c r="B237" t="s">
        <v>2266</v>
      </c>
      <c r="C237" t="s">
        <v>2267</v>
      </c>
      <c r="D237" t="s">
        <v>2268</v>
      </c>
      <c r="E237" t="s">
        <v>2269</v>
      </c>
      <c r="F237">
        <v>0</v>
      </c>
      <c r="G237" t="s">
        <v>2270</v>
      </c>
    </row>
    <row r="238" spans="1:7" x14ac:dyDescent="0.3">
      <c r="A238" t="s">
        <v>2271</v>
      </c>
      <c r="B238" t="s">
        <v>2272</v>
      </c>
      <c r="C238" t="s">
        <v>2273</v>
      </c>
      <c r="D238" t="s">
        <v>2274</v>
      </c>
      <c r="E238" t="s">
        <v>2275</v>
      </c>
      <c r="F238">
        <v>980</v>
      </c>
      <c r="G238" t="s">
        <v>2276</v>
      </c>
    </row>
    <row r="239" spans="1:7" x14ac:dyDescent="0.3">
      <c r="A239" t="s">
        <v>2277</v>
      </c>
      <c r="B239" t="s">
        <v>2278</v>
      </c>
      <c r="C239" t="s">
        <v>2279</v>
      </c>
      <c r="D239" t="s">
        <v>2280</v>
      </c>
      <c r="E239" t="s">
        <v>2281</v>
      </c>
      <c r="F239">
        <v>858</v>
      </c>
      <c r="G239" t="s">
        <v>2282</v>
      </c>
    </row>
    <row r="240" spans="1:7" x14ac:dyDescent="0.3">
      <c r="A240" t="s">
        <v>2283</v>
      </c>
      <c r="B240" t="s">
        <v>2284</v>
      </c>
      <c r="C240" t="s">
        <v>2285</v>
      </c>
      <c r="D240" t="s">
        <v>2286</v>
      </c>
      <c r="E240" t="s">
        <v>2287</v>
      </c>
      <c r="F240">
        <v>548</v>
      </c>
      <c r="G240" t="s">
        <v>2288</v>
      </c>
    </row>
    <row r="241" spans="1:7" x14ac:dyDescent="0.3">
      <c r="A241" t="s">
        <v>2289</v>
      </c>
      <c r="B241" t="s">
        <v>2290</v>
      </c>
      <c r="C241" t="s">
        <v>2291</v>
      </c>
      <c r="D241" t="s">
        <v>2292</v>
      </c>
      <c r="E241" t="s">
        <v>478</v>
      </c>
      <c r="F241">
        <v>978</v>
      </c>
      <c r="G241" t="s">
        <v>479</v>
      </c>
    </row>
    <row r="242" spans="1:7" x14ac:dyDescent="0.3">
      <c r="A242" t="s">
        <v>2293</v>
      </c>
      <c r="B242" t="s">
        <v>2294</v>
      </c>
      <c r="C242" t="s">
        <v>2295</v>
      </c>
      <c r="D242" t="s">
        <v>2296</v>
      </c>
      <c r="E242" t="s">
        <v>2297</v>
      </c>
      <c r="F242">
        <v>937</v>
      </c>
      <c r="G242" t="s">
        <v>1854</v>
      </c>
    </row>
    <row r="243" spans="1:7" x14ac:dyDescent="0.3">
      <c r="A243" t="s">
        <v>2298</v>
      </c>
      <c r="B243" t="s">
        <v>2299</v>
      </c>
      <c r="C243" t="s">
        <v>2300</v>
      </c>
      <c r="D243" t="s">
        <v>2301</v>
      </c>
      <c r="E243" t="s">
        <v>2302</v>
      </c>
      <c r="F243">
        <v>704</v>
      </c>
      <c r="G243" t="s">
        <v>2303</v>
      </c>
    </row>
    <row r="244" spans="1:7" x14ac:dyDescent="0.3">
      <c r="A244" t="s">
        <v>2304</v>
      </c>
      <c r="B244" t="s">
        <v>2305</v>
      </c>
      <c r="C244" t="s">
        <v>2306</v>
      </c>
      <c r="D244" t="s">
        <v>2307</v>
      </c>
      <c r="E244" t="s">
        <v>2308</v>
      </c>
      <c r="F244">
        <v>886</v>
      </c>
      <c r="G244" t="s">
        <v>2309</v>
      </c>
    </row>
    <row r="245" spans="1:7" x14ac:dyDescent="0.3">
      <c r="A245" t="s">
        <v>2310</v>
      </c>
      <c r="B245" t="s">
        <v>2311</v>
      </c>
      <c r="C245" t="s">
        <v>2312</v>
      </c>
      <c r="D245" t="s">
        <v>2313</v>
      </c>
      <c r="E245" t="s">
        <v>2314</v>
      </c>
      <c r="F245">
        <v>967</v>
      </c>
      <c r="G245" t="s">
        <v>2315</v>
      </c>
    </row>
    <row r="246" spans="1:7" x14ac:dyDescent="0.3">
      <c r="A246" t="s">
        <v>2316</v>
      </c>
      <c r="B246" t="s">
        <v>2317</v>
      </c>
      <c r="C246" t="s">
        <v>2318</v>
      </c>
      <c r="D246" t="s">
        <v>2319</v>
      </c>
      <c r="E246" t="s">
        <v>168</v>
      </c>
      <c r="F246">
        <v>840</v>
      </c>
      <c r="G246" t="s">
        <v>1090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ba3233-2e61-4c20-87ec-921ee3080e76" xsi:nil="true"/>
    <lcf76f155ced4ddcb4097134ff3c332f xmlns="219689c9-b994-4398-b482-00fd26c5d4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DA8AA46187F469D5D5EA8E7549605" ma:contentTypeVersion="13" ma:contentTypeDescription="Crée un document." ma:contentTypeScope="" ma:versionID="f12417a2ec4edf223ea96a67bb7b3d3d">
  <xsd:schema xmlns:xsd="http://www.w3.org/2001/XMLSchema" xmlns:xs="http://www.w3.org/2001/XMLSchema" xmlns:p="http://schemas.microsoft.com/office/2006/metadata/properties" xmlns:ns2="219689c9-b994-4398-b482-00fd26c5d4c2" xmlns:ns3="63ba3233-2e61-4c20-87ec-921ee3080e76" targetNamespace="http://schemas.microsoft.com/office/2006/metadata/properties" ma:root="true" ma:fieldsID="b3c8ad8902212570cb855c15738321e5" ns2:_="" ns3:_="">
    <xsd:import namespace="219689c9-b994-4398-b482-00fd26c5d4c2"/>
    <xsd:import namespace="63ba3233-2e61-4c20-87ec-921ee3080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689c9-b994-4398-b482-00fd26c5d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a3233-2e61-4c20-87ec-921ee3080e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0050ce-0a17-4452-938e-843b3e3b9093}" ma:internalName="TaxCatchAll" ma:showField="CatchAllData" ma:web="63ba3233-2e61-4c20-87ec-921ee3080e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EB73A9A-A04F-41FF-96F9-A7BAA5B16ED1}">
  <ds:schemaRefs>
    <ds:schemaRef ds:uri="http://purl.org/dc/terms/"/>
    <ds:schemaRef ds:uri="http://www.w3.org/XML/1998/namespace"/>
    <ds:schemaRef ds:uri="219689c9-b994-4398-b482-00fd26c5d4c2"/>
    <ds:schemaRef ds:uri="http://schemas.openxmlformats.org/package/2006/metadata/core-properties"/>
    <ds:schemaRef ds:uri="http://schemas.microsoft.com/office/2006/documentManagement/types"/>
    <ds:schemaRef ds:uri="63ba3233-2e61-4c20-87ec-921ee3080e7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08D5F5-FF8C-45DA-9721-D37DC90F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689c9-b994-4398-b482-00fd26c5d4c2"/>
    <ds:schemaRef ds:uri="63ba3233-2e61-4c20-87ec-921ee3080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14</vt:i4>
      </vt:variant>
    </vt:vector>
  </HeadingPairs>
  <TitlesOfParts>
    <vt:vector size="21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Total_revenues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k.lourimi@enerteam.tn</dc:creator>
  <cp:keywords/>
  <dc:description/>
  <cp:lastModifiedBy>LENOVO</cp:lastModifiedBy>
  <cp:revision/>
  <dcterms:created xsi:type="dcterms:W3CDTF">2018-04-20T09:16:43Z</dcterms:created>
  <dcterms:modified xsi:type="dcterms:W3CDTF">2026-01-20T10:08:12Z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0x0101008EBDA8AA46187F469D5D5EA8E7549605</vt:lpwstr>
  </property>
  <property fmtid="{D5CDD505-2E9C-101B-9397-08002B2CF9AE}" pid="3" name="MediaServiceImageTags">
    <vt:lpwstr/>
  </property>
</Properties>
</file>